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fbarreiro\Desktop\Concurso de ampliacion patio 600\para web\"/>
    </mc:Choice>
  </mc:AlternateContent>
  <xr:revisionPtr revIDLastSave="0" documentId="13_ncr:1_{CFC9C72F-A56F-45A0-B780-4176014D6D7F}" xr6:coauthVersionLast="37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PRESUPUESTO" sheetId="1" r:id="rId1"/>
    <sheet name="CRONOGRAMA" sheetId="6" r:id="rId2"/>
    <sheet name="Hoja1" sheetId="2" state="hidden" r:id="rId3"/>
    <sheet name="Hoja2" sheetId="3" state="hidden" r:id="rId4"/>
  </sheets>
  <externalReferences>
    <externalReference r:id="rId5"/>
  </externalReferences>
  <definedNames>
    <definedName name="_xlnm.Print_Area" localSheetId="1">CRONOGRAMA!$A$1:$AB$279</definedName>
    <definedName name="_xlnm.Print_Area" localSheetId="0">PRESUPUESTO!$A$1:$G$102</definedName>
    <definedName name="_xlnm.Print_Titles" localSheetId="1">CRONOGRAMA!$6:$11</definedName>
    <definedName name="_xlnm.Print_Titles" localSheetId="0">PRESUPUESTO!$1:$11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9" i="6" l="1"/>
  <c r="B278" i="6"/>
  <c r="E22" i="1"/>
  <c r="E24" i="1" l="1"/>
  <c r="E23" i="1"/>
  <c r="D149" i="6" l="1"/>
  <c r="C149" i="6"/>
  <c r="D133" i="6"/>
  <c r="C133" i="6"/>
  <c r="D125" i="6"/>
  <c r="C125" i="6"/>
  <c r="D117" i="6"/>
  <c r="C117" i="6"/>
  <c r="D109" i="6"/>
  <c r="C109" i="6"/>
  <c r="D103" i="6"/>
  <c r="C103" i="6"/>
  <c r="D97" i="6"/>
  <c r="C97" i="6"/>
  <c r="D87" i="6"/>
  <c r="C87" i="6"/>
  <c r="D71" i="6"/>
  <c r="C71" i="6"/>
  <c r="D63" i="6"/>
  <c r="C63" i="6"/>
  <c r="D57" i="6"/>
  <c r="C57" i="6"/>
  <c r="D51" i="6"/>
  <c r="C51" i="6"/>
  <c r="D19" i="6"/>
  <c r="D13" i="6"/>
  <c r="F150" i="6"/>
  <c r="G150" i="6"/>
  <c r="H150" i="6" s="1"/>
  <c r="F152" i="6"/>
  <c r="G152" i="6"/>
  <c r="F154" i="6"/>
  <c r="G154" i="6"/>
  <c r="F156" i="6"/>
  <c r="G156" i="6"/>
  <c r="F158" i="6"/>
  <c r="G158" i="6"/>
  <c r="F160" i="6"/>
  <c r="G160" i="6"/>
  <c r="D150" i="6"/>
  <c r="D152" i="6"/>
  <c r="D154" i="6"/>
  <c r="D156" i="6"/>
  <c r="D158" i="6"/>
  <c r="D160" i="6"/>
  <c r="E160" i="6"/>
  <c r="E158" i="6"/>
  <c r="E156" i="6"/>
  <c r="E154" i="6"/>
  <c r="E152" i="6"/>
  <c r="E150" i="6"/>
  <c r="F134" i="6"/>
  <c r="G134" i="6"/>
  <c r="F136" i="6"/>
  <c r="G136" i="6"/>
  <c r="F138" i="6"/>
  <c r="G138" i="6"/>
  <c r="F140" i="6"/>
  <c r="G140" i="6"/>
  <c r="F142" i="6"/>
  <c r="G142" i="6"/>
  <c r="F144" i="6"/>
  <c r="G144" i="6"/>
  <c r="F146" i="6"/>
  <c r="G146" i="6"/>
  <c r="D134" i="6"/>
  <c r="D136" i="6"/>
  <c r="D138" i="6"/>
  <c r="D140" i="6"/>
  <c r="D142" i="6"/>
  <c r="D144" i="6"/>
  <c r="D146" i="6"/>
  <c r="E146" i="6"/>
  <c r="E144" i="6"/>
  <c r="E142" i="6"/>
  <c r="E140" i="6"/>
  <c r="E138" i="6"/>
  <c r="E136" i="6"/>
  <c r="C146" i="6"/>
  <c r="C144" i="6"/>
  <c r="C142" i="6"/>
  <c r="C140" i="6"/>
  <c r="C138" i="6"/>
  <c r="C136" i="6"/>
  <c r="E134" i="6"/>
  <c r="C134" i="6"/>
  <c r="F126" i="6"/>
  <c r="G126" i="6"/>
  <c r="F128" i="6"/>
  <c r="G128" i="6"/>
  <c r="F130" i="6"/>
  <c r="G130" i="6"/>
  <c r="D126" i="6"/>
  <c r="D128" i="6"/>
  <c r="D130" i="6"/>
  <c r="E130" i="6"/>
  <c r="E128" i="6"/>
  <c r="C130" i="6"/>
  <c r="C128" i="6"/>
  <c r="E126" i="6"/>
  <c r="C126" i="6"/>
  <c r="F118" i="6"/>
  <c r="G118" i="6"/>
  <c r="F120" i="6"/>
  <c r="G120" i="6"/>
  <c r="F122" i="6"/>
  <c r="G122" i="6"/>
  <c r="D118" i="6"/>
  <c r="D120" i="6"/>
  <c r="D122" i="6"/>
  <c r="E122" i="6"/>
  <c r="E120" i="6"/>
  <c r="C122" i="6"/>
  <c r="C120" i="6"/>
  <c r="E118" i="6"/>
  <c r="C118" i="6"/>
  <c r="F110" i="6"/>
  <c r="G110" i="6"/>
  <c r="F112" i="6"/>
  <c r="G112" i="6"/>
  <c r="F114" i="6"/>
  <c r="G114" i="6"/>
  <c r="D110" i="6"/>
  <c r="D112" i="6"/>
  <c r="D114" i="6"/>
  <c r="E114" i="6"/>
  <c r="E112" i="6"/>
  <c r="C114" i="6"/>
  <c r="C112" i="6"/>
  <c r="E110" i="6"/>
  <c r="C110" i="6"/>
  <c r="F104" i="6"/>
  <c r="G104" i="6"/>
  <c r="F106" i="6"/>
  <c r="G106" i="6"/>
  <c r="D104" i="6"/>
  <c r="D106" i="6"/>
  <c r="C106" i="6"/>
  <c r="E106" i="6"/>
  <c r="E104" i="6"/>
  <c r="C104" i="6"/>
  <c r="F100" i="6"/>
  <c r="G100" i="6"/>
  <c r="D100" i="6"/>
  <c r="C100" i="6"/>
  <c r="E100" i="6"/>
  <c r="G98" i="6"/>
  <c r="F98" i="6"/>
  <c r="E98" i="6"/>
  <c r="D98" i="6"/>
  <c r="C98" i="6"/>
  <c r="F88" i="6"/>
  <c r="G88" i="6"/>
  <c r="F90" i="6"/>
  <c r="G90" i="6"/>
  <c r="F92" i="6"/>
  <c r="G92" i="6"/>
  <c r="F94" i="6"/>
  <c r="G94" i="6"/>
  <c r="D88" i="6"/>
  <c r="D90" i="6"/>
  <c r="D92" i="6"/>
  <c r="D94" i="6"/>
  <c r="E94" i="6"/>
  <c r="E92" i="6"/>
  <c r="E90" i="6"/>
  <c r="C94" i="6"/>
  <c r="C92" i="6"/>
  <c r="C90" i="6"/>
  <c r="E88" i="6"/>
  <c r="C88" i="6"/>
  <c r="F72" i="6"/>
  <c r="G72" i="6"/>
  <c r="F74" i="6"/>
  <c r="G74" i="6"/>
  <c r="F76" i="6"/>
  <c r="G76" i="6"/>
  <c r="F78" i="6"/>
  <c r="G78" i="6"/>
  <c r="F80" i="6"/>
  <c r="G80" i="6"/>
  <c r="F82" i="6"/>
  <c r="G82" i="6"/>
  <c r="F84" i="6"/>
  <c r="G84" i="6"/>
  <c r="D72" i="6"/>
  <c r="D74" i="6"/>
  <c r="D76" i="6"/>
  <c r="D78" i="6"/>
  <c r="D80" i="6"/>
  <c r="D82" i="6"/>
  <c r="D84" i="6"/>
  <c r="E84" i="6"/>
  <c r="E82" i="6"/>
  <c r="E80" i="6"/>
  <c r="E78" i="6"/>
  <c r="E76" i="6"/>
  <c r="E74" i="6"/>
  <c r="C84" i="6"/>
  <c r="C82" i="6"/>
  <c r="C80" i="6"/>
  <c r="C78" i="6"/>
  <c r="C76" i="6"/>
  <c r="C74" i="6"/>
  <c r="E72" i="6"/>
  <c r="C72" i="6"/>
  <c r="F64" i="6"/>
  <c r="G64" i="6"/>
  <c r="F66" i="6"/>
  <c r="G66" i="6"/>
  <c r="F68" i="6"/>
  <c r="G68" i="6"/>
  <c r="D64" i="6"/>
  <c r="D66" i="6"/>
  <c r="D68" i="6"/>
  <c r="E68" i="6"/>
  <c r="E66" i="6"/>
  <c r="C68" i="6"/>
  <c r="C66" i="6"/>
  <c r="E64" i="6"/>
  <c r="C64" i="6"/>
  <c r="F58" i="6"/>
  <c r="G58" i="6"/>
  <c r="F60" i="6"/>
  <c r="G60" i="6"/>
  <c r="D58" i="6"/>
  <c r="D60" i="6"/>
  <c r="E60" i="6"/>
  <c r="C60" i="6"/>
  <c r="E58" i="6"/>
  <c r="C58" i="6"/>
  <c r="F54" i="6"/>
  <c r="G54" i="6"/>
  <c r="E54" i="6"/>
  <c r="D54" i="6"/>
  <c r="G52" i="6"/>
  <c r="F52" i="6"/>
  <c r="E52" i="6"/>
  <c r="D52" i="6"/>
  <c r="G22" i="6"/>
  <c r="G24" i="6"/>
  <c r="G26" i="6"/>
  <c r="G28" i="6"/>
  <c r="F30" i="6"/>
  <c r="G30" i="6"/>
  <c r="F32" i="6"/>
  <c r="G32" i="6"/>
  <c r="F34" i="6"/>
  <c r="G34" i="6"/>
  <c r="F36" i="6"/>
  <c r="G36" i="6"/>
  <c r="G38" i="6"/>
  <c r="G40" i="6"/>
  <c r="G42" i="6"/>
  <c r="G44" i="6"/>
  <c r="G46" i="6"/>
  <c r="G48" i="6"/>
  <c r="D22" i="6"/>
  <c r="D24" i="6"/>
  <c r="D26" i="6"/>
  <c r="D28" i="6"/>
  <c r="D30" i="6"/>
  <c r="D32" i="6"/>
  <c r="D34" i="6"/>
  <c r="D36" i="6"/>
  <c r="D38" i="6"/>
  <c r="D40" i="6"/>
  <c r="D42" i="6"/>
  <c r="D44" i="6"/>
  <c r="D46" i="6"/>
  <c r="D48" i="6"/>
  <c r="E48" i="6"/>
  <c r="E46" i="6"/>
  <c r="E44" i="6"/>
  <c r="E42" i="6"/>
  <c r="E40" i="6"/>
  <c r="E38" i="6"/>
  <c r="E36" i="6"/>
  <c r="E34" i="6"/>
  <c r="E32" i="6"/>
  <c r="E30" i="6"/>
  <c r="E28" i="6"/>
  <c r="E26" i="6"/>
  <c r="E24" i="6"/>
  <c r="E22" i="6"/>
  <c r="G20" i="6"/>
  <c r="D20" i="6"/>
  <c r="E20" i="6"/>
  <c r="F16" i="6"/>
  <c r="G16" i="6"/>
  <c r="E16" i="6"/>
  <c r="D16" i="6"/>
  <c r="G14" i="6"/>
  <c r="F14" i="6"/>
  <c r="E14" i="6"/>
  <c r="D14" i="6"/>
  <c r="A159" i="6"/>
  <c r="A157" i="6"/>
  <c r="A143" i="6"/>
  <c r="A145" i="6"/>
  <c r="A141" i="6"/>
  <c r="A101" i="6"/>
  <c r="A100" i="6"/>
  <c r="A95" i="6"/>
  <c r="A94" i="6"/>
  <c r="A93" i="6"/>
  <c r="A92" i="6"/>
  <c r="A91" i="6"/>
  <c r="A90" i="6"/>
  <c r="A81" i="6"/>
  <c r="A80" i="6"/>
  <c r="A79" i="6"/>
  <c r="A78" i="6"/>
  <c r="A77" i="6"/>
  <c r="A76" i="6"/>
  <c r="A75" i="6"/>
  <c r="A74" i="6"/>
  <c r="A83" i="6"/>
  <c r="A82" i="6"/>
  <c r="A85" i="6"/>
  <c r="A84" i="6"/>
  <c r="A39" i="6"/>
  <c r="A38" i="6"/>
  <c r="A47" i="6"/>
  <c r="A46" i="6"/>
  <c r="A45" i="6"/>
  <c r="A43" i="6"/>
  <c r="A42" i="6"/>
  <c r="A41" i="6"/>
  <c r="A37" i="6"/>
  <c r="A36" i="6"/>
  <c r="A35" i="6"/>
  <c r="A34" i="6"/>
  <c r="A40" i="6" s="1"/>
  <c r="A44" i="6" s="1"/>
  <c r="H80" i="6" l="1"/>
  <c r="H114" i="6"/>
  <c r="H128" i="6"/>
  <c r="H52" i="6"/>
  <c r="H130" i="6"/>
  <c r="H160" i="6"/>
  <c r="H156" i="6"/>
  <c r="Y156" i="6" s="1"/>
  <c r="H152" i="6"/>
  <c r="Y152" i="6" s="1"/>
  <c r="H90" i="6"/>
  <c r="S90" i="6" s="1"/>
  <c r="H106" i="6"/>
  <c r="H140" i="6"/>
  <c r="Z140" i="6" s="1"/>
  <c r="H158" i="6"/>
  <c r="M158" i="6" s="1"/>
  <c r="H154" i="6"/>
  <c r="Y154" i="6" s="1"/>
  <c r="H94" i="6"/>
  <c r="H100" i="6"/>
  <c r="Y100" i="6" s="1"/>
  <c r="H122" i="6"/>
  <c r="H144" i="6"/>
  <c r="S144" i="6" s="1"/>
  <c r="H136" i="6"/>
  <c r="H92" i="6"/>
  <c r="Y92" i="6" s="1"/>
  <c r="H112" i="6"/>
  <c r="H120" i="6"/>
  <c r="H146" i="6"/>
  <c r="H142" i="6"/>
  <c r="R142" i="6" s="1"/>
  <c r="H138" i="6"/>
  <c r="Z138" i="6" s="1"/>
  <c r="H134" i="6"/>
  <c r="M156" i="6"/>
  <c r="U156" i="6"/>
  <c r="W144" i="6"/>
  <c r="Z144" i="6"/>
  <c r="M144" i="6"/>
  <c r="T144" i="6"/>
  <c r="Y140" i="6"/>
  <c r="V140" i="6"/>
  <c r="N140" i="6"/>
  <c r="H78" i="6"/>
  <c r="N78" i="6" s="1"/>
  <c r="Y90" i="6"/>
  <c r="Y94" i="6"/>
  <c r="K140" i="6"/>
  <c r="P140" i="6"/>
  <c r="T140" i="6"/>
  <c r="J142" i="6"/>
  <c r="R156" i="6"/>
  <c r="O156" i="6"/>
  <c r="L156" i="6"/>
  <c r="X142" i="6"/>
  <c r="V90" i="6"/>
  <c r="V94" i="6"/>
  <c r="J90" i="6"/>
  <c r="Z90" i="6"/>
  <c r="J92" i="6"/>
  <c r="J94" i="6"/>
  <c r="Z94" i="6"/>
  <c r="N90" i="6"/>
  <c r="N94" i="6"/>
  <c r="R90" i="6"/>
  <c r="R94" i="6"/>
  <c r="I100" i="6"/>
  <c r="K90" i="6"/>
  <c r="O90" i="6"/>
  <c r="W90" i="6"/>
  <c r="W92" i="6"/>
  <c r="K94" i="6"/>
  <c r="O94" i="6"/>
  <c r="S94" i="6"/>
  <c r="W94" i="6"/>
  <c r="L90" i="6"/>
  <c r="P90" i="6"/>
  <c r="T90" i="6"/>
  <c r="L92" i="6"/>
  <c r="L94" i="6"/>
  <c r="P94" i="6"/>
  <c r="T94" i="6"/>
  <c r="X94" i="6"/>
  <c r="I90" i="6"/>
  <c r="M90" i="6"/>
  <c r="Q90" i="6"/>
  <c r="Q92" i="6"/>
  <c r="I94" i="6"/>
  <c r="M94" i="6"/>
  <c r="Q94" i="6"/>
  <c r="U94" i="6"/>
  <c r="Y80" i="6"/>
  <c r="U80" i="6"/>
  <c r="Q80" i="6"/>
  <c r="M80" i="6"/>
  <c r="I80" i="6"/>
  <c r="AB80" i="6"/>
  <c r="X80" i="6"/>
  <c r="T80" i="6"/>
  <c r="P80" i="6"/>
  <c r="L80" i="6"/>
  <c r="V80" i="6"/>
  <c r="J80" i="6"/>
  <c r="W80" i="6"/>
  <c r="S80" i="6"/>
  <c r="O80" i="6"/>
  <c r="K80" i="6"/>
  <c r="Z80" i="6"/>
  <c r="R80" i="6"/>
  <c r="N80" i="6"/>
  <c r="H74" i="6"/>
  <c r="N74" i="6" s="1"/>
  <c r="H76" i="6"/>
  <c r="Q76" i="6" s="1"/>
  <c r="H82" i="6"/>
  <c r="Q82" i="6" s="1"/>
  <c r="H84" i="6"/>
  <c r="Y84" i="6" s="1"/>
  <c r="H34" i="6"/>
  <c r="H36" i="6"/>
  <c r="H263" i="6"/>
  <c r="A262" i="6"/>
  <c r="AB261" i="6"/>
  <c r="AA261" i="6"/>
  <c r="Z261" i="6"/>
  <c r="Y261" i="6"/>
  <c r="X261" i="6"/>
  <c r="W261" i="6"/>
  <c r="V261" i="6"/>
  <c r="U261" i="6"/>
  <c r="T261" i="6"/>
  <c r="S261" i="6"/>
  <c r="R261" i="6"/>
  <c r="Q261" i="6"/>
  <c r="P261" i="6"/>
  <c r="O261" i="6"/>
  <c r="N261" i="6"/>
  <c r="M261" i="6"/>
  <c r="L261" i="6"/>
  <c r="K261" i="6"/>
  <c r="J261" i="6"/>
  <c r="I261" i="6"/>
  <c r="A260" i="6"/>
  <c r="AB259" i="6"/>
  <c r="AA259" i="6"/>
  <c r="Z259" i="6"/>
  <c r="Y259" i="6"/>
  <c r="X259" i="6"/>
  <c r="W259" i="6"/>
  <c r="V259" i="6"/>
  <c r="U259" i="6"/>
  <c r="T259" i="6"/>
  <c r="S259" i="6"/>
  <c r="R259" i="6"/>
  <c r="Q259" i="6"/>
  <c r="P259" i="6"/>
  <c r="O259" i="6"/>
  <c r="N259" i="6"/>
  <c r="M259" i="6"/>
  <c r="L259" i="6"/>
  <c r="K259" i="6"/>
  <c r="J259" i="6"/>
  <c r="I259" i="6"/>
  <c r="A258" i="6"/>
  <c r="AB257" i="6"/>
  <c r="AA257" i="6"/>
  <c r="Z257" i="6"/>
  <c r="Y257" i="6"/>
  <c r="X257" i="6"/>
  <c r="W257" i="6"/>
  <c r="V257" i="6"/>
  <c r="U257" i="6"/>
  <c r="T257" i="6"/>
  <c r="S257" i="6"/>
  <c r="R257" i="6"/>
  <c r="Q257" i="6"/>
  <c r="P257" i="6"/>
  <c r="O257" i="6"/>
  <c r="N257" i="6"/>
  <c r="M257" i="6"/>
  <c r="L257" i="6"/>
  <c r="K257" i="6"/>
  <c r="J257" i="6"/>
  <c r="I257" i="6"/>
  <c r="A256" i="6"/>
  <c r="AB255" i="6"/>
  <c r="AA255" i="6"/>
  <c r="Z255" i="6"/>
  <c r="Y255" i="6"/>
  <c r="X255" i="6"/>
  <c r="W255" i="6"/>
  <c r="V255" i="6"/>
  <c r="U255" i="6"/>
  <c r="T255" i="6"/>
  <c r="S255" i="6"/>
  <c r="R255" i="6"/>
  <c r="Q255" i="6"/>
  <c r="P255" i="6"/>
  <c r="O255" i="6"/>
  <c r="N255" i="6"/>
  <c r="M255" i="6"/>
  <c r="L255" i="6"/>
  <c r="K255" i="6"/>
  <c r="J255" i="6"/>
  <c r="I255" i="6"/>
  <c r="A254" i="6"/>
  <c r="AB253" i="6"/>
  <c r="AA253" i="6"/>
  <c r="Z253" i="6"/>
  <c r="Y253" i="6"/>
  <c r="X253" i="6"/>
  <c r="W253" i="6"/>
  <c r="V253" i="6"/>
  <c r="U253" i="6"/>
  <c r="T253" i="6"/>
  <c r="S253" i="6"/>
  <c r="R253" i="6"/>
  <c r="Q253" i="6"/>
  <c r="P253" i="6"/>
  <c r="O253" i="6"/>
  <c r="N253" i="6"/>
  <c r="M253" i="6"/>
  <c r="L253" i="6"/>
  <c r="K253" i="6"/>
  <c r="J253" i="6"/>
  <c r="I253" i="6"/>
  <c r="D252" i="6"/>
  <c r="C252" i="6"/>
  <c r="H251" i="6"/>
  <c r="A250" i="6"/>
  <c r="AB249" i="6"/>
  <c r="AA249" i="6"/>
  <c r="Z249" i="6"/>
  <c r="Y249" i="6"/>
  <c r="X249" i="6"/>
  <c r="W249" i="6"/>
  <c r="V249" i="6"/>
  <c r="U249" i="6"/>
  <c r="T249" i="6"/>
  <c r="S249" i="6"/>
  <c r="R249" i="6"/>
  <c r="Q249" i="6"/>
  <c r="P249" i="6"/>
  <c r="O249" i="6"/>
  <c r="N249" i="6"/>
  <c r="M249" i="6"/>
  <c r="L249" i="6"/>
  <c r="K249" i="6"/>
  <c r="J249" i="6"/>
  <c r="I249" i="6"/>
  <c r="A248" i="6"/>
  <c r="AB247" i="6"/>
  <c r="AA247" i="6"/>
  <c r="Z247" i="6"/>
  <c r="Y247" i="6"/>
  <c r="X247" i="6"/>
  <c r="W247" i="6"/>
  <c r="V247" i="6"/>
  <c r="U247" i="6"/>
  <c r="T247" i="6"/>
  <c r="S247" i="6"/>
  <c r="R247" i="6"/>
  <c r="Q247" i="6"/>
  <c r="P247" i="6"/>
  <c r="O247" i="6"/>
  <c r="N247" i="6"/>
  <c r="M247" i="6"/>
  <c r="L247" i="6"/>
  <c r="K247" i="6"/>
  <c r="J247" i="6"/>
  <c r="I247" i="6"/>
  <c r="A246" i="6"/>
  <c r="AB245" i="6"/>
  <c r="AA245" i="6"/>
  <c r="Z245" i="6"/>
  <c r="Y245" i="6"/>
  <c r="X245" i="6"/>
  <c r="W245" i="6"/>
  <c r="V245" i="6"/>
  <c r="U245" i="6"/>
  <c r="T245" i="6"/>
  <c r="S245" i="6"/>
  <c r="R245" i="6"/>
  <c r="Q245" i="6"/>
  <c r="P245" i="6"/>
  <c r="O245" i="6"/>
  <c r="N245" i="6"/>
  <c r="M245" i="6"/>
  <c r="L245" i="6"/>
  <c r="K245" i="6"/>
  <c r="J245" i="6"/>
  <c r="I245" i="6"/>
  <c r="D244" i="6"/>
  <c r="C244" i="6"/>
  <c r="H243" i="6"/>
  <c r="A242" i="6"/>
  <c r="AB241" i="6"/>
  <c r="AA241" i="6"/>
  <c r="Z241" i="6"/>
  <c r="Y241" i="6"/>
  <c r="X241" i="6"/>
  <c r="W241" i="6"/>
  <c r="V241" i="6"/>
  <c r="U241" i="6"/>
  <c r="T241" i="6"/>
  <c r="S241" i="6"/>
  <c r="R241" i="6"/>
  <c r="Q241" i="6"/>
  <c r="P241" i="6"/>
  <c r="O241" i="6"/>
  <c r="N241" i="6"/>
  <c r="M241" i="6"/>
  <c r="L241" i="6"/>
  <c r="K241" i="6"/>
  <c r="J241" i="6"/>
  <c r="I241" i="6"/>
  <c r="A240" i="6"/>
  <c r="AB239" i="6"/>
  <c r="AA239" i="6"/>
  <c r="Z239" i="6"/>
  <c r="Y239" i="6"/>
  <c r="X239" i="6"/>
  <c r="W239" i="6"/>
  <c r="V239" i="6"/>
  <c r="U239" i="6"/>
  <c r="T239" i="6"/>
  <c r="S239" i="6"/>
  <c r="R239" i="6"/>
  <c r="Q239" i="6"/>
  <c r="P239" i="6"/>
  <c r="O239" i="6"/>
  <c r="N239" i="6"/>
  <c r="M239" i="6"/>
  <c r="L239" i="6"/>
  <c r="K239" i="6"/>
  <c r="J239" i="6"/>
  <c r="I239" i="6"/>
  <c r="A238" i="6"/>
  <c r="AB237" i="6"/>
  <c r="AA237" i="6"/>
  <c r="Z237" i="6"/>
  <c r="Y237" i="6"/>
  <c r="X237" i="6"/>
  <c r="W237" i="6"/>
  <c r="V237" i="6"/>
  <c r="U237" i="6"/>
  <c r="T237" i="6"/>
  <c r="S237" i="6"/>
  <c r="R237" i="6"/>
  <c r="Q237" i="6"/>
  <c r="P237" i="6"/>
  <c r="O237" i="6"/>
  <c r="N237" i="6"/>
  <c r="M237" i="6"/>
  <c r="L237" i="6"/>
  <c r="K237" i="6"/>
  <c r="J237" i="6"/>
  <c r="I237" i="6"/>
  <c r="A236" i="6"/>
  <c r="AB235" i="6"/>
  <c r="AA235" i="6"/>
  <c r="Z235" i="6"/>
  <c r="Y235" i="6"/>
  <c r="X235" i="6"/>
  <c r="W235" i="6"/>
  <c r="V235" i="6"/>
  <c r="U235" i="6"/>
  <c r="T235" i="6"/>
  <c r="S235" i="6"/>
  <c r="R235" i="6"/>
  <c r="Q235" i="6"/>
  <c r="P235" i="6"/>
  <c r="O235" i="6"/>
  <c r="N235" i="6"/>
  <c r="M235" i="6"/>
  <c r="L235" i="6"/>
  <c r="K235" i="6"/>
  <c r="J235" i="6"/>
  <c r="I235" i="6"/>
  <c r="D234" i="6"/>
  <c r="C234" i="6"/>
  <c r="H233" i="6"/>
  <c r="A232" i="6"/>
  <c r="AB231" i="6"/>
  <c r="AA231" i="6"/>
  <c r="Z231" i="6"/>
  <c r="Y231" i="6"/>
  <c r="X231" i="6"/>
  <c r="W231" i="6"/>
  <c r="V231" i="6"/>
  <c r="U231" i="6"/>
  <c r="T231" i="6"/>
  <c r="S231" i="6"/>
  <c r="R231" i="6"/>
  <c r="Q231" i="6"/>
  <c r="P231" i="6"/>
  <c r="O231" i="6"/>
  <c r="N231" i="6"/>
  <c r="M231" i="6"/>
  <c r="L231" i="6"/>
  <c r="K231" i="6"/>
  <c r="J231" i="6"/>
  <c r="I231" i="6"/>
  <c r="A230" i="6"/>
  <c r="AB229" i="6"/>
  <c r="AA229" i="6"/>
  <c r="Z229" i="6"/>
  <c r="Y229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A228" i="6"/>
  <c r="AB227" i="6"/>
  <c r="AA227" i="6"/>
  <c r="Z227" i="6"/>
  <c r="Y227" i="6"/>
  <c r="X227" i="6"/>
  <c r="W227" i="6"/>
  <c r="V227" i="6"/>
  <c r="U227" i="6"/>
  <c r="T227" i="6"/>
  <c r="S227" i="6"/>
  <c r="R227" i="6"/>
  <c r="Q227" i="6"/>
  <c r="P227" i="6"/>
  <c r="O227" i="6"/>
  <c r="N227" i="6"/>
  <c r="M227" i="6"/>
  <c r="L227" i="6"/>
  <c r="K227" i="6"/>
  <c r="J227" i="6"/>
  <c r="I227" i="6"/>
  <c r="A226" i="6"/>
  <c r="AB225" i="6"/>
  <c r="AA225" i="6"/>
  <c r="Z225" i="6"/>
  <c r="Y225" i="6"/>
  <c r="X225" i="6"/>
  <c r="W225" i="6"/>
  <c r="V225" i="6"/>
  <c r="U225" i="6"/>
  <c r="T225" i="6"/>
  <c r="S225" i="6"/>
  <c r="R225" i="6"/>
  <c r="Q225" i="6"/>
  <c r="P225" i="6"/>
  <c r="O225" i="6"/>
  <c r="N225" i="6"/>
  <c r="M225" i="6"/>
  <c r="L225" i="6"/>
  <c r="K225" i="6"/>
  <c r="J225" i="6"/>
  <c r="I225" i="6"/>
  <c r="D224" i="6"/>
  <c r="C224" i="6"/>
  <c r="H223" i="6"/>
  <c r="A222" i="6"/>
  <c r="AB221" i="6"/>
  <c r="AA221" i="6"/>
  <c r="Z221" i="6"/>
  <c r="Y221" i="6"/>
  <c r="X221" i="6"/>
  <c r="W221" i="6"/>
  <c r="V221" i="6"/>
  <c r="U221" i="6"/>
  <c r="T221" i="6"/>
  <c r="S221" i="6"/>
  <c r="R221" i="6"/>
  <c r="Q221" i="6"/>
  <c r="P221" i="6"/>
  <c r="O221" i="6"/>
  <c r="N221" i="6"/>
  <c r="M221" i="6"/>
  <c r="L221" i="6"/>
  <c r="K221" i="6"/>
  <c r="J221" i="6"/>
  <c r="I221" i="6"/>
  <c r="A220" i="6"/>
  <c r="AB219" i="6"/>
  <c r="AA219" i="6"/>
  <c r="Z219" i="6"/>
  <c r="Y219" i="6"/>
  <c r="X219" i="6"/>
  <c r="W219" i="6"/>
  <c r="V219" i="6"/>
  <c r="U219" i="6"/>
  <c r="T219" i="6"/>
  <c r="S219" i="6"/>
  <c r="R219" i="6"/>
  <c r="Q219" i="6"/>
  <c r="P219" i="6"/>
  <c r="O219" i="6"/>
  <c r="N219" i="6"/>
  <c r="M219" i="6"/>
  <c r="L219" i="6"/>
  <c r="K219" i="6"/>
  <c r="J219" i="6"/>
  <c r="I219" i="6"/>
  <c r="A218" i="6"/>
  <c r="AB217" i="6"/>
  <c r="AA217" i="6"/>
  <c r="Z217" i="6"/>
  <c r="Y217" i="6"/>
  <c r="X217" i="6"/>
  <c r="W217" i="6"/>
  <c r="V217" i="6"/>
  <c r="U217" i="6"/>
  <c r="T217" i="6"/>
  <c r="S217" i="6"/>
  <c r="R217" i="6"/>
  <c r="Q217" i="6"/>
  <c r="P217" i="6"/>
  <c r="O217" i="6"/>
  <c r="N217" i="6"/>
  <c r="M217" i="6"/>
  <c r="L217" i="6"/>
  <c r="K217" i="6"/>
  <c r="J217" i="6"/>
  <c r="I217" i="6"/>
  <c r="A216" i="6"/>
  <c r="AB215" i="6"/>
  <c r="AA215" i="6"/>
  <c r="Z215" i="6"/>
  <c r="Y215" i="6"/>
  <c r="X215" i="6"/>
  <c r="W215" i="6"/>
  <c r="V215" i="6"/>
  <c r="U215" i="6"/>
  <c r="T215" i="6"/>
  <c r="S215" i="6"/>
  <c r="R215" i="6"/>
  <c r="Q215" i="6"/>
  <c r="P215" i="6"/>
  <c r="O215" i="6"/>
  <c r="N215" i="6"/>
  <c r="M215" i="6"/>
  <c r="L215" i="6"/>
  <c r="K215" i="6"/>
  <c r="J215" i="6"/>
  <c r="I215" i="6"/>
  <c r="D214" i="6"/>
  <c r="C214" i="6"/>
  <c r="H213" i="6"/>
  <c r="A212" i="6"/>
  <c r="AB211" i="6"/>
  <c r="AA211" i="6"/>
  <c r="Z211" i="6"/>
  <c r="Y211" i="6"/>
  <c r="X211" i="6"/>
  <c r="W211" i="6"/>
  <c r="V211" i="6"/>
  <c r="U211" i="6"/>
  <c r="T211" i="6"/>
  <c r="S211" i="6"/>
  <c r="R211" i="6"/>
  <c r="Q211" i="6"/>
  <c r="P211" i="6"/>
  <c r="O211" i="6"/>
  <c r="N211" i="6"/>
  <c r="M211" i="6"/>
  <c r="L211" i="6"/>
  <c r="K211" i="6"/>
  <c r="J211" i="6"/>
  <c r="I211" i="6"/>
  <c r="A210" i="6"/>
  <c r="AB209" i="6"/>
  <c r="AA209" i="6"/>
  <c r="Z209" i="6"/>
  <c r="Y209" i="6"/>
  <c r="X209" i="6"/>
  <c r="W209" i="6"/>
  <c r="V209" i="6"/>
  <c r="U209" i="6"/>
  <c r="T209" i="6"/>
  <c r="S209" i="6"/>
  <c r="R209" i="6"/>
  <c r="Q209" i="6"/>
  <c r="P209" i="6"/>
  <c r="O209" i="6"/>
  <c r="N209" i="6"/>
  <c r="M209" i="6"/>
  <c r="L209" i="6"/>
  <c r="K209" i="6"/>
  <c r="J209" i="6"/>
  <c r="I209" i="6"/>
  <c r="A208" i="6"/>
  <c r="AB207" i="6"/>
  <c r="AA207" i="6"/>
  <c r="Z207" i="6"/>
  <c r="Y207" i="6"/>
  <c r="X207" i="6"/>
  <c r="W207" i="6"/>
  <c r="V207" i="6"/>
  <c r="U207" i="6"/>
  <c r="T207" i="6"/>
  <c r="S207" i="6"/>
  <c r="R207" i="6"/>
  <c r="Q207" i="6"/>
  <c r="P207" i="6"/>
  <c r="O207" i="6"/>
  <c r="N207" i="6"/>
  <c r="M207" i="6"/>
  <c r="L207" i="6"/>
  <c r="K207" i="6"/>
  <c r="J207" i="6"/>
  <c r="I207" i="6"/>
  <c r="A206" i="6"/>
  <c r="AB205" i="6"/>
  <c r="AA205" i="6"/>
  <c r="Z205" i="6"/>
  <c r="Y205" i="6"/>
  <c r="X205" i="6"/>
  <c r="W205" i="6"/>
  <c r="V205" i="6"/>
  <c r="U205" i="6"/>
  <c r="T205" i="6"/>
  <c r="S205" i="6"/>
  <c r="R205" i="6"/>
  <c r="Q205" i="6"/>
  <c r="P205" i="6"/>
  <c r="O205" i="6"/>
  <c r="N205" i="6"/>
  <c r="M205" i="6"/>
  <c r="L205" i="6"/>
  <c r="K205" i="6"/>
  <c r="J205" i="6"/>
  <c r="I205" i="6"/>
  <c r="D204" i="6"/>
  <c r="C204" i="6"/>
  <c r="H203" i="6"/>
  <c r="A202" i="6"/>
  <c r="AB201" i="6"/>
  <c r="AA201" i="6"/>
  <c r="Z201" i="6"/>
  <c r="Y201" i="6"/>
  <c r="X201" i="6"/>
  <c r="W201" i="6"/>
  <c r="V201" i="6"/>
  <c r="U201" i="6"/>
  <c r="T201" i="6"/>
  <c r="S201" i="6"/>
  <c r="R201" i="6"/>
  <c r="Q201" i="6"/>
  <c r="P201" i="6"/>
  <c r="O201" i="6"/>
  <c r="N201" i="6"/>
  <c r="M201" i="6"/>
  <c r="L201" i="6"/>
  <c r="K201" i="6"/>
  <c r="J201" i="6"/>
  <c r="I201" i="6"/>
  <c r="A200" i="6"/>
  <c r="AB199" i="6"/>
  <c r="AA199" i="6"/>
  <c r="Z199" i="6"/>
  <c r="Y199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A198" i="6"/>
  <c r="AB197" i="6"/>
  <c r="AA197" i="6"/>
  <c r="Z197" i="6"/>
  <c r="Y197" i="6"/>
  <c r="X197" i="6"/>
  <c r="W197" i="6"/>
  <c r="V197" i="6"/>
  <c r="U197" i="6"/>
  <c r="T197" i="6"/>
  <c r="S197" i="6"/>
  <c r="R197" i="6"/>
  <c r="Q197" i="6"/>
  <c r="P197" i="6"/>
  <c r="O197" i="6"/>
  <c r="N197" i="6"/>
  <c r="M197" i="6"/>
  <c r="L197" i="6"/>
  <c r="K197" i="6"/>
  <c r="J197" i="6"/>
  <c r="I197" i="6"/>
  <c r="A196" i="6"/>
  <c r="AB195" i="6"/>
  <c r="AA195" i="6"/>
  <c r="Z195" i="6"/>
  <c r="Y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D194" i="6"/>
  <c r="C194" i="6"/>
  <c r="H193" i="6"/>
  <c r="A192" i="6"/>
  <c r="AB191" i="6"/>
  <c r="AA191" i="6"/>
  <c r="Z191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A190" i="6"/>
  <c r="AB189" i="6"/>
  <c r="AA189" i="6"/>
  <c r="Z189" i="6"/>
  <c r="Y189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A188" i="6"/>
  <c r="AB187" i="6"/>
  <c r="AA187" i="6"/>
  <c r="Z187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A186" i="6"/>
  <c r="AB185" i="6"/>
  <c r="AA185" i="6"/>
  <c r="Z185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D184" i="6"/>
  <c r="C184" i="6"/>
  <c r="H183" i="6"/>
  <c r="A182" i="6"/>
  <c r="AB181" i="6"/>
  <c r="AA181" i="6"/>
  <c r="Z181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A180" i="6"/>
  <c r="AB179" i="6"/>
  <c r="AA179" i="6"/>
  <c r="Z179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A178" i="6"/>
  <c r="AB177" i="6"/>
  <c r="AA177" i="6"/>
  <c r="Z177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A176" i="6"/>
  <c r="AB175" i="6"/>
  <c r="AA175" i="6"/>
  <c r="Z175" i="6"/>
  <c r="Y175" i="6"/>
  <c r="X175" i="6"/>
  <c r="W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J175" i="6"/>
  <c r="I175" i="6"/>
  <c r="D174" i="6"/>
  <c r="C174" i="6"/>
  <c r="H173" i="6"/>
  <c r="A172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A170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A168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A166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D164" i="6"/>
  <c r="C164" i="6"/>
  <c r="A161" i="6"/>
  <c r="Z160" i="6"/>
  <c r="Y160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A155" i="6"/>
  <c r="Z154" i="6"/>
  <c r="V154" i="6"/>
  <c r="R154" i="6"/>
  <c r="N154" i="6"/>
  <c r="J154" i="6"/>
  <c r="A153" i="6"/>
  <c r="A151" i="6"/>
  <c r="Z150" i="6"/>
  <c r="Y150" i="6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A147" i="6"/>
  <c r="Z146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A139" i="6"/>
  <c r="A137" i="6"/>
  <c r="Z136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A135" i="6"/>
  <c r="Y134" i="6"/>
  <c r="U134" i="6"/>
  <c r="Q134" i="6"/>
  <c r="I134" i="6"/>
  <c r="A131" i="6"/>
  <c r="A129" i="6"/>
  <c r="A127" i="6"/>
  <c r="A123" i="6"/>
  <c r="A122" i="6"/>
  <c r="A121" i="6"/>
  <c r="A119" i="6"/>
  <c r="A115" i="6"/>
  <c r="A114" i="6"/>
  <c r="A113" i="6"/>
  <c r="A111" i="6"/>
  <c r="A110" i="6"/>
  <c r="A118" i="6" s="1"/>
  <c r="A107" i="6"/>
  <c r="A106" i="6"/>
  <c r="A105" i="6"/>
  <c r="A104" i="6"/>
  <c r="A99" i="6"/>
  <c r="A98" i="6"/>
  <c r="A89" i="6"/>
  <c r="A88" i="6"/>
  <c r="A73" i="6"/>
  <c r="A72" i="6"/>
  <c r="A69" i="6"/>
  <c r="A67" i="6"/>
  <c r="A65" i="6"/>
  <c r="A64" i="6"/>
  <c r="A66" i="6" s="1"/>
  <c r="A68" i="6" s="1"/>
  <c r="A61" i="6"/>
  <c r="A60" i="6"/>
  <c r="A59" i="6"/>
  <c r="A58" i="6"/>
  <c r="A55" i="6"/>
  <c r="A54" i="6"/>
  <c r="A53" i="6"/>
  <c r="A52" i="6"/>
  <c r="A49" i="6"/>
  <c r="A48" i="6"/>
  <c r="A33" i="6"/>
  <c r="H32" i="6"/>
  <c r="A32" i="6"/>
  <c r="A31" i="6"/>
  <c r="A29" i="6"/>
  <c r="A28" i="6"/>
  <c r="A27" i="6"/>
  <c r="A25" i="6"/>
  <c r="A24" i="6"/>
  <c r="A23" i="6"/>
  <c r="A22" i="6"/>
  <c r="A26" i="6" s="1"/>
  <c r="A30" i="6" s="1"/>
  <c r="A21" i="6"/>
  <c r="A20" i="6"/>
  <c r="A17" i="6"/>
  <c r="A15" i="6"/>
  <c r="A14" i="6"/>
  <c r="A16" i="6" s="1"/>
  <c r="B20" i="6"/>
  <c r="B22" i="6" s="1"/>
  <c r="B24" i="6" s="1"/>
  <c r="B26" i="6" s="1"/>
  <c r="B28" i="6" s="1"/>
  <c r="B30" i="6" s="1"/>
  <c r="B32" i="6" s="1"/>
  <c r="B34" i="6" s="1"/>
  <c r="B36" i="6" s="1"/>
  <c r="B38" i="6" s="1"/>
  <c r="B40" i="6" s="1"/>
  <c r="B42" i="6" s="1"/>
  <c r="B44" i="6" s="1"/>
  <c r="B46" i="6" s="1"/>
  <c r="B48" i="6" s="1"/>
  <c r="D5" i="6"/>
  <c r="B5" i="6"/>
  <c r="D4" i="6"/>
  <c r="B4" i="6"/>
  <c r="L158" i="6" l="1"/>
  <c r="O158" i="6"/>
  <c r="R158" i="6"/>
  <c r="R162" i="6" s="1"/>
  <c r="Y158" i="6"/>
  <c r="Y162" i="6" s="1"/>
  <c r="S138" i="6"/>
  <c r="J152" i="6"/>
  <c r="Z152" i="6"/>
  <c r="H163" i="6"/>
  <c r="X78" i="6"/>
  <c r="K138" i="6"/>
  <c r="T138" i="6"/>
  <c r="N152" i="6"/>
  <c r="S78" i="6"/>
  <c r="X138" i="6"/>
  <c r="Y78" i="6"/>
  <c r="L138" i="6"/>
  <c r="R152" i="6"/>
  <c r="P138" i="6"/>
  <c r="V152" i="6"/>
  <c r="W78" i="6"/>
  <c r="R78" i="6"/>
  <c r="K154" i="6"/>
  <c r="O154" i="6"/>
  <c r="S154" i="6"/>
  <c r="W154" i="6"/>
  <c r="X156" i="6"/>
  <c r="K156" i="6"/>
  <c r="N156" i="6"/>
  <c r="Q156" i="6"/>
  <c r="L154" i="6"/>
  <c r="P154" i="6"/>
  <c r="T154" i="6"/>
  <c r="X154" i="6"/>
  <c r="T156" i="6"/>
  <c r="W156" i="6"/>
  <c r="Z156" i="6"/>
  <c r="J156" i="6"/>
  <c r="I156" i="6"/>
  <c r="I154" i="6"/>
  <c r="M154" i="6"/>
  <c r="Q154" i="6"/>
  <c r="U154" i="6"/>
  <c r="P156" i="6"/>
  <c r="S156" i="6"/>
  <c r="V156" i="6"/>
  <c r="M134" i="6"/>
  <c r="O138" i="6"/>
  <c r="W138" i="6"/>
  <c r="P100" i="6"/>
  <c r="W140" i="6"/>
  <c r="J140" i="6"/>
  <c r="J144" i="6"/>
  <c r="S100" i="6"/>
  <c r="K142" i="6"/>
  <c r="J100" i="6"/>
  <c r="Q142" i="6"/>
  <c r="U90" i="6"/>
  <c r="X90" i="6"/>
  <c r="H148" i="6"/>
  <c r="K152" i="6"/>
  <c r="O152" i="6"/>
  <c r="S152" i="6"/>
  <c r="W152" i="6"/>
  <c r="T163" i="6"/>
  <c r="X163" i="6"/>
  <c r="M92" i="6"/>
  <c r="X92" i="6"/>
  <c r="S92" i="6"/>
  <c r="U100" i="6"/>
  <c r="L100" i="6"/>
  <c r="O100" i="6"/>
  <c r="R92" i="6"/>
  <c r="N92" i="6"/>
  <c r="V92" i="6"/>
  <c r="M142" i="6"/>
  <c r="T142" i="6"/>
  <c r="W142" i="6"/>
  <c r="Y142" i="6"/>
  <c r="N142" i="6"/>
  <c r="L152" i="6"/>
  <c r="L162" i="6" s="1"/>
  <c r="P152" i="6"/>
  <c r="T152" i="6"/>
  <c r="X152" i="6"/>
  <c r="I163" i="6"/>
  <c r="M163" i="6"/>
  <c r="Q163" i="6"/>
  <c r="I92" i="6"/>
  <c r="T92" i="6"/>
  <c r="O92" i="6"/>
  <c r="Q100" i="6"/>
  <c r="X100" i="6"/>
  <c r="K100" i="6"/>
  <c r="I142" i="6"/>
  <c r="P142" i="6"/>
  <c r="S142" i="6"/>
  <c r="V142" i="6"/>
  <c r="V148" i="6" s="1"/>
  <c r="I152" i="6"/>
  <c r="M152" i="6"/>
  <c r="Q152" i="6"/>
  <c r="U152" i="6"/>
  <c r="P76" i="6"/>
  <c r="U92" i="6"/>
  <c r="P92" i="6"/>
  <c r="K92" i="6"/>
  <c r="M100" i="6"/>
  <c r="T100" i="6"/>
  <c r="W100" i="6"/>
  <c r="R100" i="6"/>
  <c r="N100" i="6"/>
  <c r="Z100" i="6"/>
  <c r="Z92" i="6"/>
  <c r="V100" i="6"/>
  <c r="U142" i="6"/>
  <c r="L142" i="6"/>
  <c r="O142" i="6"/>
  <c r="Z142" i="6"/>
  <c r="N134" i="6"/>
  <c r="V134" i="6"/>
  <c r="K158" i="6"/>
  <c r="Q144" i="6"/>
  <c r="S134" i="6"/>
  <c r="Q138" i="6"/>
  <c r="V163" i="6"/>
  <c r="Z163" i="6"/>
  <c r="I78" i="6"/>
  <c r="V78" i="6"/>
  <c r="T158" i="6"/>
  <c r="W158" i="6"/>
  <c r="W162" i="6" s="1"/>
  <c r="Z158" i="6"/>
  <c r="J158" i="6"/>
  <c r="Q158" i="6"/>
  <c r="I158" i="6"/>
  <c r="L140" i="6"/>
  <c r="S140" i="6"/>
  <c r="M140" i="6"/>
  <c r="I140" i="6"/>
  <c r="R140" i="6"/>
  <c r="L144" i="6"/>
  <c r="U144" i="6"/>
  <c r="R144" i="6"/>
  <c r="O144" i="6"/>
  <c r="J134" i="6"/>
  <c r="R134" i="6"/>
  <c r="Z134" i="6"/>
  <c r="Z148" i="6" s="1"/>
  <c r="M74" i="6"/>
  <c r="X158" i="6"/>
  <c r="N158" i="6"/>
  <c r="U158" i="6"/>
  <c r="H162" i="6"/>
  <c r="X144" i="6"/>
  <c r="N144" i="6"/>
  <c r="K144" i="6"/>
  <c r="K134" i="6"/>
  <c r="O134" i="6"/>
  <c r="W134" i="6"/>
  <c r="I138" i="6"/>
  <c r="M138" i="6"/>
  <c r="U138" i="6"/>
  <c r="Y138" i="6"/>
  <c r="L134" i="6"/>
  <c r="P134" i="6"/>
  <c r="T134" i="6"/>
  <c r="X134" i="6"/>
  <c r="J138" i="6"/>
  <c r="N138" i="6"/>
  <c r="R138" i="6"/>
  <c r="V138" i="6"/>
  <c r="K163" i="6"/>
  <c r="O163" i="6"/>
  <c r="S163" i="6"/>
  <c r="T78" i="6"/>
  <c r="U78" i="6"/>
  <c r="P158" i="6"/>
  <c r="S158" i="6"/>
  <c r="V158" i="6"/>
  <c r="X140" i="6"/>
  <c r="O140" i="6"/>
  <c r="U140" i="6"/>
  <c r="Q140" i="6"/>
  <c r="P144" i="6"/>
  <c r="I144" i="6"/>
  <c r="Y144" i="6"/>
  <c r="V144" i="6"/>
  <c r="L78" i="6"/>
  <c r="AB78" i="6"/>
  <c r="M78" i="6"/>
  <c r="J78" i="6"/>
  <c r="Z78" i="6"/>
  <c r="O78" i="6"/>
  <c r="P78" i="6"/>
  <c r="K78" i="6"/>
  <c r="Q78" i="6"/>
  <c r="K74" i="6"/>
  <c r="J76" i="6"/>
  <c r="P74" i="6"/>
  <c r="R74" i="6"/>
  <c r="X74" i="6"/>
  <c r="Q74" i="6"/>
  <c r="O74" i="6"/>
  <c r="T74" i="6"/>
  <c r="V74" i="6"/>
  <c r="AB74" i="6"/>
  <c r="U74" i="6"/>
  <c r="S74" i="6"/>
  <c r="J74" i="6"/>
  <c r="Z74" i="6"/>
  <c r="Z76" i="6"/>
  <c r="L74" i="6"/>
  <c r="I74" i="6"/>
  <c r="Y74" i="6"/>
  <c r="W74" i="6"/>
  <c r="M76" i="6"/>
  <c r="I82" i="6"/>
  <c r="K82" i="6"/>
  <c r="R82" i="6"/>
  <c r="X82" i="6"/>
  <c r="M82" i="6"/>
  <c r="T82" i="6"/>
  <c r="S82" i="6"/>
  <c r="Z82" i="6"/>
  <c r="AB82" i="6"/>
  <c r="U82" i="6"/>
  <c r="W82" i="6"/>
  <c r="L82" i="6"/>
  <c r="V82" i="6"/>
  <c r="Y82" i="6"/>
  <c r="O82" i="6"/>
  <c r="J82" i="6"/>
  <c r="P82" i="6"/>
  <c r="N82" i="6"/>
  <c r="K76" i="6"/>
  <c r="R76" i="6"/>
  <c r="U76" i="6"/>
  <c r="X76" i="6"/>
  <c r="W76" i="6"/>
  <c r="L76" i="6"/>
  <c r="AB76" i="6"/>
  <c r="V76" i="6"/>
  <c r="I76" i="6"/>
  <c r="Y76" i="6"/>
  <c r="S84" i="6"/>
  <c r="W84" i="6"/>
  <c r="S76" i="6"/>
  <c r="T76" i="6"/>
  <c r="N76" i="6"/>
  <c r="O76" i="6"/>
  <c r="T84" i="6"/>
  <c r="X84" i="6"/>
  <c r="R84" i="6"/>
  <c r="N84" i="6"/>
  <c r="M84" i="6"/>
  <c r="AB34" i="6"/>
  <c r="Z84" i="6"/>
  <c r="V84" i="6"/>
  <c r="Q84" i="6"/>
  <c r="K84" i="6"/>
  <c r="L84" i="6"/>
  <c r="AB84" i="6"/>
  <c r="U84" i="6"/>
  <c r="O84" i="6"/>
  <c r="J84" i="6"/>
  <c r="P84" i="6"/>
  <c r="I84" i="6"/>
  <c r="H98" i="6"/>
  <c r="Q98" i="6" s="1"/>
  <c r="H104" i="6"/>
  <c r="H54" i="6"/>
  <c r="H58" i="6"/>
  <c r="AB58" i="6" s="1"/>
  <c r="H16" i="6"/>
  <c r="AB16" i="6" s="1"/>
  <c r="H30" i="6"/>
  <c r="AB30" i="6" s="1"/>
  <c r="Q128" i="6"/>
  <c r="AB36" i="6"/>
  <c r="H66" i="6"/>
  <c r="P251" i="6"/>
  <c r="T251" i="6"/>
  <c r="B52" i="6"/>
  <c r="I106" i="6"/>
  <c r="I213" i="6"/>
  <c r="A112" i="6"/>
  <c r="I203" i="6"/>
  <c r="I263" i="6"/>
  <c r="H12" i="6"/>
  <c r="H126" i="6"/>
  <c r="K126" i="6" s="1"/>
  <c r="Z173" i="6"/>
  <c r="M263" i="6"/>
  <c r="Q263" i="6"/>
  <c r="U263" i="6"/>
  <c r="Y263" i="6"/>
  <c r="H68" i="6"/>
  <c r="H88" i="6"/>
  <c r="W120" i="6"/>
  <c r="V193" i="6"/>
  <c r="K193" i="6"/>
  <c r="O193" i="6"/>
  <c r="S193" i="6"/>
  <c r="W193" i="6"/>
  <c r="AA193" i="6"/>
  <c r="Z193" i="6"/>
  <c r="H60" i="6"/>
  <c r="H64" i="6"/>
  <c r="H110" i="6"/>
  <c r="Y110" i="6" s="1"/>
  <c r="V114" i="6"/>
  <c r="S130" i="6"/>
  <c r="U112" i="6"/>
  <c r="U162" i="6"/>
  <c r="K173" i="6"/>
  <c r="O173" i="6"/>
  <c r="S173" i="6"/>
  <c r="W173" i="6"/>
  <c r="M213" i="6"/>
  <c r="Q213" i="6"/>
  <c r="U213" i="6"/>
  <c r="Y213" i="6"/>
  <c r="M203" i="6"/>
  <c r="Q203" i="6"/>
  <c r="U203" i="6"/>
  <c r="Y203" i="6"/>
  <c r="J213" i="6"/>
  <c r="V213" i="6"/>
  <c r="Z213" i="6"/>
  <c r="K223" i="6"/>
  <c r="O223" i="6"/>
  <c r="S223" i="6"/>
  <c r="W223" i="6"/>
  <c r="AA223" i="6"/>
  <c r="L233" i="6"/>
  <c r="P233" i="6"/>
  <c r="T233" i="6"/>
  <c r="X233" i="6"/>
  <c r="AB233" i="6"/>
  <c r="N233" i="6"/>
  <c r="Z233" i="6"/>
  <c r="X251" i="6"/>
  <c r="H72" i="6"/>
  <c r="M173" i="6"/>
  <c r="J193" i="6"/>
  <c r="J243" i="6"/>
  <c r="N243" i="6"/>
  <c r="R243" i="6"/>
  <c r="V243" i="6"/>
  <c r="Z243" i="6"/>
  <c r="K251" i="6"/>
  <c r="O251" i="6"/>
  <c r="S251" i="6"/>
  <c r="W251" i="6"/>
  <c r="AA251" i="6"/>
  <c r="R203" i="6"/>
  <c r="J233" i="6"/>
  <c r="V233" i="6"/>
  <c r="W163" i="6"/>
  <c r="L173" i="6"/>
  <c r="T173" i="6"/>
  <c r="AB173" i="6"/>
  <c r="K183" i="6"/>
  <c r="S183" i="6"/>
  <c r="AA183" i="6"/>
  <c r="L193" i="6"/>
  <c r="T193" i="6"/>
  <c r="AB193" i="6"/>
  <c r="N203" i="6"/>
  <c r="Z203" i="6"/>
  <c r="M233" i="6"/>
  <c r="U233" i="6"/>
  <c r="K243" i="6"/>
  <c r="O243" i="6"/>
  <c r="W243" i="6"/>
  <c r="O162" i="6"/>
  <c r="L163" i="6"/>
  <c r="P163" i="6"/>
  <c r="AB163" i="6"/>
  <c r="I173" i="6"/>
  <c r="Q173" i="6"/>
  <c r="U173" i="6"/>
  <c r="L183" i="6"/>
  <c r="P183" i="6"/>
  <c r="T183" i="6"/>
  <c r="X183" i="6"/>
  <c r="AB183" i="6"/>
  <c r="I193" i="6"/>
  <c r="M193" i="6"/>
  <c r="Q193" i="6"/>
  <c r="U193" i="6"/>
  <c r="Y193" i="6"/>
  <c r="K203" i="6"/>
  <c r="O203" i="6"/>
  <c r="S203" i="6"/>
  <c r="W203" i="6"/>
  <c r="AA203" i="6"/>
  <c r="K213" i="6"/>
  <c r="O213" i="6"/>
  <c r="S213" i="6"/>
  <c r="W213" i="6"/>
  <c r="AA213" i="6"/>
  <c r="I223" i="6"/>
  <c r="M223" i="6"/>
  <c r="Q223" i="6"/>
  <c r="U223" i="6"/>
  <c r="Y223" i="6"/>
  <c r="R233" i="6"/>
  <c r="K263" i="6"/>
  <c r="O263" i="6"/>
  <c r="S263" i="6"/>
  <c r="W263" i="6"/>
  <c r="AA263" i="6"/>
  <c r="J263" i="6"/>
  <c r="N263" i="6"/>
  <c r="R263" i="6"/>
  <c r="V263" i="6"/>
  <c r="Z263" i="6"/>
  <c r="AA163" i="6"/>
  <c r="P173" i="6"/>
  <c r="X173" i="6"/>
  <c r="O183" i="6"/>
  <c r="W183" i="6"/>
  <c r="R183" i="6"/>
  <c r="P193" i="6"/>
  <c r="X193" i="6"/>
  <c r="N193" i="6"/>
  <c r="J203" i="6"/>
  <c r="V203" i="6"/>
  <c r="R213" i="6"/>
  <c r="I233" i="6"/>
  <c r="Q233" i="6"/>
  <c r="Y233" i="6"/>
  <c r="S243" i="6"/>
  <c r="AA243" i="6"/>
  <c r="U163" i="6"/>
  <c r="Y163" i="6"/>
  <c r="J173" i="6"/>
  <c r="N173" i="6"/>
  <c r="R173" i="6"/>
  <c r="V173" i="6"/>
  <c r="I183" i="6"/>
  <c r="M183" i="6"/>
  <c r="Q183" i="6"/>
  <c r="U183" i="6"/>
  <c r="Y183" i="6"/>
  <c r="R193" i="6"/>
  <c r="L213" i="6"/>
  <c r="P213" i="6"/>
  <c r="T213" i="6"/>
  <c r="X213" i="6"/>
  <c r="AB213" i="6"/>
  <c r="N213" i="6"/>
  <c r="J223" i="6"/>
  <c r="N223" i="6"/>
  <c r="R223" i="6"/>
  <c r="V223" i="6"/>
  <c r="Z223" i="6"/>
  <c r="K233" i="6"/>
  <c r="O233" i="6"/>
  <c r="S233" i="6"/>
  <c r="W233" i="6"/>
  <c r="AA233" i="6"/>
  <c r="I243" i="6"/>
  <c r="M243" i="6"/>
  <c r="Q243" i="6"/>
  <c r="U243" i="6"/>
  <c r="Y243" i="6"/>
  <c r="I251" i="6"/>
  <c r="M251" i="6"/>
  <c r="Q251" i="6"/>
  <c r="U251" i="6"/>
  <c r="Y251" i="6"/>
  <c r="L251" i="6"/>
  <c r="AB251" i="6"/>
  <c r="Y122" i="6"/>
  <c r="H14" i="6"/>
  <c r="H118" i="6"/>
  <c r="W118" i="6" s="1"/>
  <c r="N12" i="6"/>
  <c r="Y12" i="6"/>
  <c r="U12" i="6"/>
  <c r="T12" i="6"/>
  <c r="W12" i="6"/>
  <c r="Z12" i="6"/>
  <c r="AB32" i="6"/>
  <c r="J12" i="6"/>
  <c r="J120" i="6"/>
  <c r="W128" i="6"/>
  <c r="Z183" i="6"/>
  <c r="A120" i="6"/>
  <c r="J183" i="6"/>
  <c r="N183" i="6"/>
  <c r="V183" i="6"/>
  <c r="Y173" i="6"/>
  <c r="L263" i="6"/>
  <c r="P263" i="6"/>
  <c r="T263" i="6"/>
  <c r="X263" i="6"/>
  <c r="AB263" i="6"/>
  <c r="A126" i="6"/>
  <c r="A128" i="6" s="1"/>
  <c r="A130" i="6" s="1"/>
  <c r="A134" i="6" s="1"/>
  <c r="A136" i="6" s="1"/>
  <c r="A138" i="6" s="1"/>
  <c r="AA173" i="6"/>
  <c r="L203" i="6"/>
  <c r="P203" i="6"/>
  <c r="T203" i="6"/>
  <c r="X203" i="6"/>
  <c r="AB203" i="6"/>
  <c r="L223" i="6"/>
  <c r="P223" i="6"/>
  <c r="T223" i="6"/>
  <c r="X223" i="6"/>
  <c r="AB223" i="6"/>
  <c r="L243" i="6"/>
  <c r="P243" i="6"/>
  <c r="T243" i="6"/>
  <c r="X243" i="6"/>
  <c r="AB243" i="6"/>
  <c r="J251" i="6"/>
  <c r="N251" i="6"/>
  <c r="R251" i="6"/>
  <c r="V251" i="6"/>
  <c r="Z251" i="6"/>
  <c r="S148" i="6" l="1"/>
  <c r="X162" i="6"/>
  <c r="Z162" i="6"/>
  <c r="T148" i="6"/>
  <c r="T162" i="6"/>
  <c r="A146" i="6"/>
  <c r="A150" i="6" s="1"/>
  <c r="A152" i="6" s="1"/>
  <c r="A154" i="6" s="1"/>
  <c r="A140" i="6"/>
  <c r="N148" i="6"/>
  <c r="M148" i="6"/>
  <c r="N162" i="6"/>
  <c r="N163" i="6"/>
  <c r="J162" i="6"/>
  <c r="I162" i="6"/>
  <c r="S162" i="6"/>
  <c r="W148" i="6"/>
  <c r="Q102" i="6"/>
  <c r="R163" i="6"/>
  <c r="P162" i="6"/>
  <c r="J163" i="6"/>
  <c r="M162" i="6"/>
  <c r="Y148" i="6"/>
  <c r="V162" i="6"/>
  <c r="K162" i="6"/>
  <c r="Q162" i="6"/>
  <c r="J148" i="6"/>
  <c r="L148" i="6"/>
  <c r="K148" i="6"/>
  <c r="R148" i="6"/>
  <c r="U148" i="6"/>
  <c r="Q148" i="6"/>
  <c r="O148" i="6"/>
  <c r="P148" i="6"/>
  <c r="I148" i="6"/>
  <c r="X148" i="6"/>
  <c r="K12" i="6"/>
  <c r="L12" i="6"/>
  <c r="X12" i="6"/>
  <c r="I12" i="6"/>
  <c r="R12" i="6"/>
  <c r="O12" i="6"/>
  <c r="AB12" i="6"/>
  <c r="AA12" i="6"/>
  <c r="V12" i="6"/>
  <c r="S12" i="6"/>
  <c r="P12" i="6"/>
  <c r="Q12" i="6"/>
  <c r="M12" i="6"/>
  <c r="U104" i="6"/>
  <c r="H108" i="6"/>
  <c r="Y98" i="6"/>
  <c r="Y102" i="6" s="1"/>
  <c r="H102" i="6"/>
  <c r="M88" i="6"/>
  <c r="M96" i="6" s="1"/>
  <c r="H96" i="6"/>
  <c r="Y128" i="6"/>
  <c r="Z128" i="6"/>
  <c r="AB72" i="6"/>
  <c r="H86" i="6"/>
  <c r="X128" i="6"/>
  <c r="T88" i="6"/>
  <c r="T96" i="6" s="1"/>
  <c r="Z98" i="6"/>
  <c r="Z102" i="6" s="1"/>
  <c r="O88" i="6"/>
  <c r="O96" i="6" s="1"/>
  <c r="R88" i="6"/>
  <c r="R96" i="6" s="1"/>
  <c r="W106" i="6"/>
  <c r="V128" i="6"/>
  <c r="I128" i="6"/>
  <c r="J128" i="6"/>
  <c r="L128" i="6"/>
  <c r="M128" i="6"/>
  <c r="N128" i="6"/>
  <c r="O128" i="6"/>
  <c r="P128" i="6"/>
  <c r="S110" i="6"/>
  <c r="R128" i="6"/>
  <c r="S128" i="6"/>
  <c r="U128" i="6"/>
  <c r="T128" i="6"/>
  <c r="K128" i="6"/>
  <c r="L88" i="6"/>
  <c r="L96" i="6" s="1"/>
  <c r="S98" i="6"/>
  <c r="S102" i="6" s="1"/>
  <c r="S72" i="6"/>
  <c r="S86" i="6" s="1"/>
  <c r="R98" i="6"/>
  <c r="R102" i="6" s="1"/>
  <c r="J88" i="6"/>
  <c r="J96" i="6" s="1"/>
  <c r="I98" i="6"/>
  <c r="I102" i="6" s="1"/>
  <c r="T98" i="6"/>
  <c r="T102" i="6" s="1"/>
  <c r="T72" i="6"/>
  <c r="T86" i="6" s="1"/>
  <c r="K98" i="6"/>
  <c r="K102" i="6" s="1"/>
  <c r="K106" i="6"/>
  <c r="J98" i="6"/>
  <c r="J102" i="6" s="1"/>
  <c r="Z72" i="6"/>
  <c r="Z86" i="6" s="1"/>
  <c r="M72" i="6"/>
  <c r="M86" i="6" s="1"/>
  <c r="L98" i="6"/>
  <c r="L102" i="6" s="1"/>
  <c r="W88" i="6"/>
  <c r="W96" i="6" s="1"/>
  <c r="Z88" i="6"/>
  <c r="Z96" i="6" s="1"/>
  <c r="J72" i="6"/>
  <c r="J86" i="6" s="1"/>
  <c r="U72" i="6"/>
  <c r="U86" i="6" s="1"/>
  <c r="Q88" i="6"/>
  <c r="Q96" i="6" s="1"/>
  <c r="O120" i="6"/>
  <c r="J104" i="6"/>
  <c r="P98" i="6"/>
  <c r="P102" i="6" s="1"/>
  <c r="P88" i="6"/>
  <c r="P96" i="6" s="1"/>
  <c r="P72" i="6"/>
  <c r="P86" i="6" s="1"/>
  <c r="W98" i="6"/>
  <c r="W102" i="6" s="1"/>
  <c r="K88" i="6"/>
  <c r="K96" i="6" s="1"/>
  <c r="O72" i="6"/>
  <c r="O86" i="6" s="1"/>
  <c r="V98" i="6"/>
  <c r="V102" i="6" s="1"/>
  <c r="N88" i="6"/>
  <c r="N96" i="6" s="1"/>
  <c r="V72" i="6"/>
  <c r="V86" i="6" s="1"/>
  <c r="M98" i="6"/>
  <c r="M102" i="6" s="1"/>
  <c r="I72" i="6"/>
  <c r="I86" i="6" s="1"/>
  <c r="U98" i="6"/>
  <c r="U102" i="6" s="1"/>
  <c r="I88" i="6"/>
  <c r="I96" i="6" s="1"/>
  <c r="L72" i="6"/>
  <c r="L86" i="6" s="1"/>
  <c r="AA72" i="6"/>
  <c r="K72" i="6"/>
  <c r="K86" i="6" s="1"/>
  <c r="Y72" i="6"/>
  <c r="Y86" i="6" s="1"/>
  <c r="R72" i="6"/>
  <c r="R86" i="6" s="1"/>
  <c r="U88" i="6"/>
  <c r="U96" i="6" s="1"/>
  <c r="Y88" i="6"/>
  <c r="Y96" i="6" s="1"/>
  <c r="N106" i="6"/>
  <c r="X98" i="6"/>
  <c r="X102" i="6" s="1"/>
  <c r="X88" i="6"/>
  <c r="X96" i="6" s="1"/>
  <c r="X72" i="6"/>
  <c r="X86" i="6" s="1"/>
  <c r="O98" i="6"/>
  <c r="O102" i="6" s="1"/>
  <c r="S88" i="6"/>
  <c r="S96" i="6" s="1"/>
  <c r="W72" i="6"/>
  <c r="W86" i="6" s="1"/>
  <c r="N98" i="6"/>
  <c r="N102" i="6" s="1"/>
  <c r="V88" i="6"/>
  <c r="V96" i="6" s="1"/>
  <c r="N72" i="6"/>
  <c r="N86" i="6" s="1"/>
  <c r="Q72" i="6"/>
  <c r="Q86" i="6" s="1"/>
  <c r="T120" i="6"/>
  <c r="Z120" i="6"/>
  <c r="O104" i="6"/>
  <c r="U118" i="6"/>
  <c r="N16" i="6"/>
  <c r="Q120" i="6"/>
  <c r="K130" i="6"/>
  <c r="T104" i="6"/>
  <c r="N118" i="6"/>
  <c r="I104" i="6"/>
  <c r="Y120" i="6"/>
  <c r="K120" i="6"/>
  <c r="Z104" i="6"/>
  <c r="AB60" i="6"/>
  <c r="U126" i="6"/>
  <c r="AB64" i="6"/>
  <c r="P104" i="6"/>
  <c r="K104" i="6"/>
  <c r="V104" i="6"/>
  <c r="L110" i="6"/>
  <c r="M110" i="6"/>
  <c r="O16" i="6"/>
  <c r="Y104" i="6"/>
  <c r="L104" i="6"/>
  <c r="W104" i="6"/>
  <c r="R104" i="6"/>
  <c r="V110" i="6"/>
  <c r="U16" i="6"/>
  <c r="M104" i="6"/>
  <c r="X106" i="6"/>
  <c r="X104" i="6"/>
  <c r="S104" i="6"/>
  <c r="N104" i="6"/>
  <c r="R110" i="6"/>
  <c r="X16" i="6"/>
  <c r="Q104" i="6"/>
  <c r="B54" i="6"/>
  <c r="B58" i="6" s="1"/>
  <c r="W126" i="6"/>
  <c r="S106" i="6"/>
  <c r="R106" i="6"/>
  <c r="Q106" i="6"/>
  <c r="L118" i="6"/>
  <c r="K118" i="6"/>
  <c r="T16" i="6"/>
  <c r="AA16" i="6"/>
  <c r="K16" i="6"/>
  <c r="Z16" i="6"/>
  <c r="Q16" i="6"/>
  <c r="O106" i="6"/>
  <c r="T106" i="6"/>
  <c r="P14" i="6"/>
  <c r="H18" i="6"/>
  <c r="X126" i="6"/>
  <c r="M106" i="6"/>
  <c r="V106" i="6"/>
  <c r="U114" i="6"/>
  <c r="L106" i="6"/>
  <c r="Q118" i="6"/>
  <c r="O118" i="6"/>
  <c r="U106" i="6"/>
  <c r="P16" i="6"/>
  <c r="W16" i="6"/>
  <c r="V16" i="6"/>
  <c r="M16" i="6"/>
  <c r="AB54" i="6"/>
  <c r="Y106" i="6"/>
  <c r="Z126" i="6"/>
  <c r="N112" i="6"/>
  <c r="J106" i="6"/>
  <c r="Z106" i="6"/>
  <c r="J118" i="6"/>
  <c r="I118" i="6"/>
  <c r="P106" i="6"/>
  <c r="L16" i="6"/>
  <c r="AB66" i="6"/>
  <c r="S16" i="6"/>
  <c r="R16" i="6"/>
  <c r="Y16" i="6"/>
  <c r="L130" i="6"/>
  <c r="I130" i="6"/>
  <c r="N130" i="6"/>
  <c r="J130" i="6"/>
  <c r="Y130" i="6"/>
  <c r="O130" i="6"/>
  <c r="P130" i="6"/>
  <c r="R130" i="6"/>
  <c r="M130" i="6"/>
  <c r="T130" i="6"/>
  <c r="V130" i="6"/>
  <c r="W130" i="6"/>
  <c r="Q130" i="6"/>
  <c r="Z130" i="6"/>
  <c r="U130" i="6"/>
  <c r="R122" i="6"/>
  <c r="AB68" i="6"/>
  <c r="X130" i="6"/>
  <c r="I120" i="6"/>
  <c r="M120" i="6"/>
  <c r="P120" i="6"/>
  <c r="N120" i="6"/>
  <c r="K122" i="6"/>
  <c r="T110" i="6"/>
  <c r="P110" i="6"/>
  <c r="Z110" i="6"/>
  <c r="W110" i="6"/>
  <c r="Q110" i="6"/>
  <c r="S120" i="6"/>
  <c r="U120" i="6"/>
  <c r="R120" i="6"/>
  <c r="I122" i="6"/>
  <c r="X110" i="6"/>
  <c r="K110" i="6"/>
  <c r="U110" i="6"/>
  <c r="L120" i="6"/>
  <c r="X120" i="6"/>
  <c r="V120" i="6"/>
  <c r="N110" i="6"/>
  <c r="J110" i="6"/>
  <c r="O110" i="6"/>
  <c r="I110" i="6"/>
  <c r="AB14" i="6"/>
  <c r="AB18" i="6" s="1"/>
  <c r="V126" i="6"/>
  <c r="J126" i="6"/>
  <c r="I126" i="6"/>
  <c r="Y126" i="6"/>
  <c r="L112" i="6"/>
  <c r="O114" i="6"/>
  <c r="H204" i="6"/>
  <c r="L126" i="6"/>
  <c r="N126" i="6"/>
  <c r="O126" i="6"/>
  <c r="M126" i="6"/>
  <c r="Y112" i="6"/>
  <c r="P126" i="6"/>
  <c r="R126" i="6"/>
  <c r="S126" i="6"/>
  <c r="T126" i="6"/>
  <c r="Q126" i="6"/>
  <c r="R114" i="6"/>
  <c r="W112" i="6"/>
  <c r="R112" i="6"/>
  <c r="P112" i="6"/>
  <c r="Y114" i="6"/>
  <c r="X114" i="6"/>
  <c r="Z114" i="6"/>
  <c r="S114" i="6"/>
  <c r="S112" i="6"/>
  <c r="Q112" i="6"/>
  <c r="Y14" i="6"/>
  <c r="O112" i="6"/>
  <c r="V112" i="6"/>
  <c r="T112" i="6"/>
  <c r="N114" i="6"/>
  <c r="J114" i="6"/>
  <c r="W114" i="6"/>
  <c r="M112" i="6"/>
  <c r="L114" i="6"/>
  <c r="K112" i="6"/>
  <c r="I112" i="6"/>
  <c r="I114" i="6"/>
  <c r="Q114" i="6"/>
  <c r="J112" i="6"/>
  <c r="Z112" i="6"/>
  <c r="X112" i="6"/>
  <c r="M114" i="6"/>
  <c r="P114" i="6"/>
  <c r="K114" i="6"/>
  <c r="AA14" i="6"/>
  <c r="T114" i="6"/>
  <c r="AB52" i="6"/>
  <c r="H184" i="6"/>
  <c r="H224" i="6"/>
  <c r="H132" i="6"/>
  <c r="H214" i="6"/>
  <c r="H194" i="6"/>
  <c r="H244" i="6"/>
  <c r="H164" i="6"/>
  <c r="M118" i="6"/>
  <c r="V118" i="6"/>
  <c r="T118" i="6"/>
  <c r="S118" i="6"/>
  <c r="Q14" i="6"/>
  <c r="R14" i="6"/>
  <c r="O14" i="6"/>
  <c r="T14" i="6"/>
  <c r="H252" i="6"/>
  <c r="I14" i="6"/>
  <c r="N14" i="6"/>
  <c r="K14" i="6"/>
  <c r="L14" i="6"/>
  <c r="H234" i="6"/>
  <c r="H174" i="6"/>
  <c r="R118" i="6"/>
  <c r="X118" i="6"/>
  <c r="Y118" i="6"/>
  <c r="U14" i="6"/>
  <c r="V14" i="6"/>
  <c r="W14" i="6"/>
  <c r="X14" i="6"/>
  <c r="Z122" i="6"/>
  <c r="L122" i="6"/>
  <c r="W122" i="6"/>
  <c r="J122" i="6"/>
  <c r="T122" i="6"/>
  <c r="O122" i="6"/>
  <c r="N122" i="6"/>
  <c r="P122" i="6"/>
  <c r="M122" i="6"/>
  <c r="H124" i="6"/>
  <c r="W124" i="6"/>
  <c r="H70" i="6"/>
  <c r="S122" i="6"/>
  <c r="V122" i="6"/>
  <c r="Q122" i="6"/>
  <c r="H56" i="6"/>
  <c r="X122" i="6"/>
  <c r="U122" i="6"/>
  <c r="M14" i="6"/>
  <c r="J14" i="6"/>
  <c r="Z14" i="6"/>
  <c r="S14" i="6"/>
  <c r="Z118" i="6"/>
  <c r="P118" i="6"/>
  <c r="H116" i="6"/>
  <c r="H62" i="6"/>
  <c r="H149" i="6" l="1"/>
  <c r="H133" i="6"/>
  <c r="A144" i="6"/>
  <c r="A142" i="6"/>
  <c r="A160" i="6"/>
  <c r="A165" i="6" s="1"/>
  <c r="A167" i="6" s="1"/>
  <c r="A169" i="6" s="1"/>
  <c r="A171" i="6" s="1"/>
  <c r="A175" i="6" s="1"/>
  <c r="A177" i="6" s="1"/>
  <c r="A179" i="6" s="1"/>
  <c r="A181" i="6" s="1"/>
  <c r="A185" i="6" s="1"/>
  <c r="A187" i="6" s="1"/>
  <c r="A189" i="6" s="1"/>
  <c r="A191" i="6" s="1"/>
  <c r="A195" i="6" s="1"/>
  <c r="A197" i="6" s="1"/>
  <c r="A199" i="6" s="1"/>
  <c r="A201" i="6" s="1"/>
  <c r="A205" i="6" s="1"/>
  <c r="A207" i="6" s="1"/>
  <c r="A209" i="6" s="1"/>
  <c r="A211" i="6" s="1"/>
  <c r="A215" i="6" s="1"/>
  <c r="A217" i="6" s="1"/>
  <c r="A219" i="6" s="1"/>
  <c r="A221" i="6" s="1"/>
  <c r="A225" i="6" s="1"/>
  <c r="A227" i="6" s="1"/>
  <c r="A229" i="6" s="1"/>
  <c r="A231" i="6" s="1"/>
  <c r="A235" i="6" s="1"/>
  <c r="A237" i="6" s="1"/>
  <c r="A239" i="6" s="1"/>
  <c r="A241" i="6" s="1"/>
  <c r="A245" i="6" s="1"/>
  <c r="A247" i="6" s="1"/>
  <c r="A249" i="6" s="1"/>
  <c r="A253" i="6" s="1"/>
  <c r="A255" i="6" s="1"/>
  <c r="A257" i="6" s="1"/>
  <c r="A259" i="6" s="1"/>
  <c r="A261" i="6" s="1"/>
  <c r="A156" i="6"/>
  <c r="A158" i="6" s="1"/>
  <c r="J124" i="6"/>
  <c r="T18" i="6"/>
  <c r="K124" i="6"/>
  <c r="H97" i="6"/>
  <c r="AA18" i="6"/>
  <c r="L124" i="6"/>
  <c r="H71" i="6"/>
  <c r="H87" i="6"/>
  <c r="Y124" i="6"/>
  <c r="N18" i="6"/>
  <c r="U124" i="6"/>
  <c r="Q124" i="6"/>
  <c r="O18" i="6"/>
  <c r="R18" i="6"/>
  <c r="I124" i="6"/>
  <c r="Z132" i="6"/>
  <c r="J18" i="6"/>
  <c r="I18" i="6"/>
  <c r="U18" i="6"/>
  <c r="M18" i="6"/>
  <c r="R124" i="6"/>
  <c r="AB56" i="6"/>
  <c r="Y18" i="6"/>
  <c r="B60" i="6"/>
  <c r="B64" i="6" s="1"/>
  <c r="R132" i="6"/>
  <c r="S108" i="6"/>
  <c r="Q132" i="6"/>
  <c r="Z18" i="6"/>
  <c r="V108" i="6"/>
  <c r="Z108" i="6"/>
  <c r="S116" i="6"/>
  <c r="O116" i="6"/>
  <c r="V124" i="6"/>
  <c r="I108" i="6"/>
  <c r="K108" i="6"/>
  <c r="V18" i="6"/>
  <c r="S124" i="6"/>
  <c r="V116" i="6"/>
  <c r="O124" i="6"/>
  <c r="P18" i="6"/>
  <c r="Q70" i="6"/>
  <c r="O132" i="6"/>
  <c r="L108" i="6"/>
  <c r="K132" i="6"/>
  <c r="M132" i="6"/>
  <c r="O108" i="6"/>
  <c r="K116" i="6"/>
  <c r="W18" i="6"/>
  <c r="X108" i="6"/>
  <c r="X116" i="6"/>
  <c r="Q116" i="6"/>
  <c r="R116" i="6"/>
  <c r="N132" i="6"/>
  <c r="N108" i="6"/>
  <c r="I70" i="6"/>
  <c r="U116" i="6"/>
  <c r="W116" i="6"/>
  <c r="U132" i="6"/>
  <c r="S70" i="6"/>
  <c r="T116" i="6"/>
  <c r="N116" i="6"/>
  <c r="V132" i="6"/>
  <c r="P132" i="6"/>
  <c r="M108" i="6"/>
  <c r="P108" i="6"/>
  <c r="N124" i="6"/>
  <c r="T70" i="6"/>
  <c r="S132" i="6"/>
  <c r="T132" i="6"/>
  <c r="U108" i="6"/>
  <c r="Y116" i="6"/>
  <c r="M116" i="6"/>
  <c r="J132" i="6"/>
  <c r="X132" i="6"/>
  <c r="Y108" i="6"/>
  <c r="P116" i="6"/>
  <c r="J116" i="6"/>
  <c r="I132" i="6"/>
  <c r="L132" i="6"/>
  <c r="M124" i="6"/>
  <c r="Q18" i="6"/>
  <c r="T108" i="6"/>
  <c r="N70" i="6"/>
  <c r="AB70" i="6"/>
  <c r="X124" i="6"/>
  <c r="L18" i="6"/>
  <c r="R108" i="6"/>
  <c r="S18" i="6"/>
  <c r="M70" i="6"/>
  <c r="K18" i="6"/>
  <c r="R70" i="6"/>
  <c r="Y132" i="6"/>
  <c r="W108" i="6"/>
  <c r="U70" i="6"/>
  <c r="I116" i="6"/>
  <c r="Z116" i="6"/>
  <c r="O70" i="6"/>
  <c r="W132" i="6"/>
  <c r="Z70" i="6"/>
  <c r="Q108" i="6"/>
  <c r="L116" i="6"/>
  <c r="X18" i="6"/>
  <c r="V70" i="6"/>
  <c r="T124" i="6"/>
  <c r="Z124" i="6"/>
  <c r="W70" i="6"/>
  <c r="X70" i="6"/>
  <c r="P124" i="6"/>
  <c r="AA70" i="6"/>
  <c r="L70" i="6"/>
  <c r="J108" i="6"/>
  <c r="Y70" i="6"/>
  <c r="J70" i="6"/>
  <c r="K70" i="6"/>
  <c r="P70" i="6"/>
  <c r="AB62" i="6"/>
  <c r="B66" i="6" l="1"/>
  <c r="B68" i="6" s="1"/>
  <c r="H13" i="6"/>
  <c r="H51" i="6"/>
  <c r="H103" i="6"/>
  <c r="H125" i="6"/>
  <c r="H109" i="6"/>
  <c r="H63" i="6"/>
  <c r="H117" i="6"/>
  <c r="H57" i="6"/>
  <c r="B72" i="6" l="1"/>
  <c r="B74" i="6" l="1"/>
  <c r="B76" i="6" s="1"/>
  <c r="B78" i="6" s="1"/>
  <c r="B80" i="6" s="1"/>
  <c r="B82" i="6" s="1"/>
  <c r="B84" i="6" s="1"/>
  <c r="B88" i="6" s="1"/>
  <c r="B90" i="6" s="1"/>
  <c r="B92" i="6" s="1"/>
  <c r="B94" i="6" s="1"/>
  <c r="B98" i="6" s="1"/>
  <c r="B100" i="6" s="1"/>
  <c r="B104" i="6" s="1"/>
  <c r="B106" i="6" s="1"/>
  <c r="B110" i="6" l="1"/>
  <c r="B112" i="6" s="1"/>
  <c r="B114" i="6" l="1"/>
  <c r="B118" i="6" s="1"/>
  <c r="B120" i="6" s="1"/>
  <c r="B122" i="6" s="1"/>
  <c r="B126" i="6" s="1"/>
  <c r="B128" i="6" s="1"/>
  <c r="B130" i="6" s="1"/>
  <c r="B134" i="6" s="1"/>
  <c r="B136" i="6" s="1"/>
  <c r="B138" i="6" s="1"/>
  <c r="B140" i="6" s="1"/>
  <c r="B142" i="6" s="1"/>
  <c r="B144" i="6" s="1"/>
  <c r="B146" i="6" s="1"/>
  <c r="B150" i="6" s="1"/>
  <c r="B152" i="6" s="1"/>
  <c r="B154" i="6" s="1"/>
  <c r="B156" i="6" s="1"/>
  <c r="B158" i="6" s="1"/>
  <c r="B160" i="6" s="1"/>
  <c r="G88" i="1"/>
  <c r="G61" i="1" l="1"/>
  <c r="G63" i="1"/>
  <c r="G64" i="1"/>
  <c r="G66" i="1"/>
  <c r="G67" i="1"/>
  <c r="G68" i="1"/>
  <c r="G70" i="1"/>
  <c r="G71" i="1"/>
  <c r="G72" i="1"/>
  <c r="G74" i="1"/>
  <c r="G75" i="1"/>
  <c r="G76" i="1"/>
  <c r="G78" i="1"/>
  <c r="G79" i="1"/>
  <c r="G80" i="1"/>
  <c r="G81" i="1"/>
  <c r="G82" i="1"/>
  <c r="G83" i="1"/>
  <c r="G84" i="1"/>
  <c r="G60" i="1"/>
  <c r="G38" i="1"/>
  <c r="G36" i="1"/>
  <c r="G39" i="1"/>
  <c r="G41" i="1"/>
  <c r="G42" i="1"/>
  <c r="G43" i="1"/>
  <c r="G45" i="1"/>
  <c r="G46" i="1"/>
  <c r="G47" i="1"/>
  <c r="G48" i="1"/>
  <c r="G49" i="1"/>
  <c r="G50" i="1"/>
  <c r="G51" i="1"/>
  <c r="G53" i="1"/>
  <c r="G54" i="1"/>
  <c r="G55" i="1"/>
  <c r="G56" i="1"/>
  <c r="G35" i="1"/>
  <c r="G85" i="1" l="1"/>
  <c r="G57" i="1"/>
  <c r="E19" i="1"/>
  <c r="F24" i="6" s="1"/>
  <c r="H24" i="6" s="1"/>
  <c r="E20" i="1"/>
  <c r="F26" i="6" s="1"/>
  <c r="H26" i="6" s="1"/>
  <c r="E21" i="1"/>
  <c r="E31" i="1"/>
  <c r="F48" i="6" s="1"/>
  <c r="H48" i="6" s="1"/>
  <c r="E30" i="1"/>
  <c r="AB48" i="6" l="1"/>
  <c r="AB26" i="6"/>
  <c r="AB24" i="6"/>
  <c r="E28" i="1"/>
  <c r="F42" i="6" s="1"/>
  <c r="H42" i="6" s="1"/>
  <c r="F28" i="6"/>
  <c r="H28" i="6" s="1"/>
  <c r="G30" i="1"/>
  <c r="F46" i="6"/>
  <c r="H46" i="6" s="1"/>
  <c r="G19" i="1"/>
  <c r="G20" i="1"/>
  <c r="G21" i="1"/>
  <c r="G22" i="1"/>
  <c r="G23" i="1"/>
  <c r="G24" i="1"/>
  <c r="G25" i="1"/>
  <c r="G87" i="1"/>
  <c r="G89" i="1"/>
  <c r="G90" i="1"/>
  <c r="G91" i="1"/>
  <c r="G92" i="1"/>
  <c r="AB28" i="6" l="1"/>
  <c r="AB42" i="6"/>
  <c r="G93" i="1"/>
  <c r="AB46" i="6"/>
  <c r="G31" i="1"/>
  <c r="E29" i="1"/>
  <c r="G28" i="1"/>
  <c r="E27" i="1"/>
  <c r="E17" i="1"/>
  <c r="F20" i="6" s="1"/>
  <c r="H20" i="6" s="1"/>
  <c r="AB20" i="6" l="1"/>
  <c r="G27" i="1"/>
  <c r="F40" i="6"/>
  <c r="H40" i="6" s="1"/>
  <c r="G29" i="1"/>
  <c r="F44" i="6"/>
  <c r="H44" i="6" s="1"/>
  <c r="G17" i="1"/>
  <c r="E18" i="1"/>
  <c r="F22" i="6" s="1"/>
  <c r="H22" i="6" s="1"/>
  <c r="G15" i="1"/>
  <c r="G14" i="1"/>
  <c r="AB22" i="6" l="1"/>
  <c r="AB40" i="6"/>
  <c r="AB44" i="6"/>
  <c r="G18" i="1"/>
  <c r="E26" i="1"/>
  <c r="D15" i="3"/>
  <c r="G26" i="1" l="1"/>
  <c r="F38" i="6"/>
  <c r="H38" i="6" s="1"/>
  <c r="Z267" i="6"/>
  <c r="S267" i="6"/>
  <c r="L267" i="6"/>
  <c r="AA267" i="6"/>
  <c r="N267" i="6"/>
  <c r="G32" i="1"/>
  <c r="D27" i="2"/>
  <c r="D29" i="2" s="1"/>
  <c r="Y267" i="6" l="1"/>
  <c r="I267" i="6"/>
  <c r="I269" i="6" s="1"/>
  <c r="T267" i="6"/>
  <c r="K267" i="6"/>
  <c r="X267" i="6"/>
  <c r="U267" i="6"/>
  <c r="V267" i="6"/>
  <c r="P267" i="6"/>
  <c r="W267" i="6"/>
  <c r="Q267" i="6"/>
  <c r="AB38" i="6"/>
  <c r="AB50" i="6" s="1"/>
  <c r="AB267" i="6" s="1"/>
  <c r="M267" i="6"/>
  <c r="R267" i="6"/>
  <c r="O267" i="6"/>
  <c r="J267" i="6"/>
  <c r="H50" i="6"/>
  <c r="D28" i="2"/>
  <c r="C7" i="3"/>
  <c r="D3" i="3"/>
  <c r="D6" i="3" s="1"/>
  <c r="D4" i="3"/>
  <c r="D5" i="3"/>
  <c r="D2" i="3"/>
  <c r="H19" i="6" l="1"/>
  <c r="AA268" i="6" s="1"/>
  <c r="J269" i="6"/>
  <c r="K269" i="6" s="1"/>
  <c r="L269" i="6" s="1"/>
  <c r="M269" i="6" s="1"/>
  <c r="N269" i="6" s="1"/>
  <c r="O269" i="6" s="1"/>
  <c r="P269" i="6" s="1"/>
  <c r="Q269" i="6" s="1"/>
  <c r="R269" i="6" s="1"/>
  <c r="S269" i="6" s="1"/>
  <c r="T269" i="6" s="1"/>
  <c r="U269" i="6" s="1"/>
  <c r="V269" i="6" s="1"/>
  <c r="W269" i="6" s="1"/>
  <c r="X269" i="6" s="1"/>
  <c r="Y269" i="6" s="1"/>
  <c r="Z269" i="6" s="1"/>
  <c r="AA269" i="6" s="1"/>
  <c r="AB269" i="6" s="1"/>
  <c r="I16" i="2"/>
  <c r="I18" i="2" s="1"/>
  <c r="I21" i="2" s="1"/>
  <c r="J268" i="6" l="1"/>
  <c r="O268" i="6"/>
  <c r="I268" i="6"/>
  <c r="I270" i="6" s="1"/>
  <c r="T268" i="6"/>
  <c r="M268" i="6"/>
  <c r="X268" i="6"/>
  <c r="V268" i="6"/>
  <c r="W268" i="6"/>
  <c r="AB268" i="6"/>
  <c r="P268" i="6"/>
  <c r="R268" i="6"/>
  <c r="S268" i="6"/>
  <c r="Y268" i="6"/>
  <c r="Z285" i="6"/>
  <c r="Z268" i="6"/>
  <c r="K268" i="6"/>
  <c r="N268" i="6"/>
  <c r="U268" i="6"/>
  <c r="Q268" i="6"/>
  <c r="L268" i="6"/>
  <c r="D11" i="2"/>
  <c r="B10" i="2"/>
  <c r="D10" i="2" s="1"/>
  <c r="D12" i="2" s="1"/>
  <c r="D7" i="2"/>
  <c r="D6" i="2"/>
  <c r="D5" i="2"/>
  <c r="B4" i="2"/>
  <c r="D4" i="2" s="1"/>
  <c r="B3" i="2"/>
  <c r="D3" i="2" s="1"/>
  <c r="D8" i="2" s="1"/>
  <c r="J270" i="6" l="1"/>
  <c r="K270" i="6"/>
  <c r="L270" i="6" s="1"/>
  <c r="M270" i="6" s="1"/>
  <c r="N270" i="6" s="1"/>
  <c r="O270" i="6" s="1"/>
  <c r="P270" i="6" s="1"/>
  <c r="Q270" i="6" s="1"/>
  <c r="R270" i="6" s="1"/>
  <c r="S270" i="6" s="1"/>
  <c r="T270" i="6" s="1"/>
  <c r="U270" i="6" s="1"/>
  <c r="V270" i="6" s="1"/>
  <c r="W270" i="6" s="1"/>
  <c r="X270" i="6" s="1"/>
  <c r="Y270" i="6" s="1"/>
  <c r="Z270" i="6" s="1"/>
  <c r="AA270" i="6" s="1"/>
  <c r="AB270" i="6" s="1"/>
</calcChain>
</file>

<file path=xl/sharedStrings.xml><?xml version="1.0" encoding="utf-8"?>
<sst xmlns="http://schemas.openxmlformats.org/spreadsheetml/2006/main" count="295" uniqueCount="213">
  <si>
    <t xml:space="preserve">PRESUPUESTO REFERENCIAL </t>
  </si>
  <si>
    <t>PROYECTO:</t>
  </si>
  <si>
    <t>FECHA:</t>
  </si>
  <si>
    <t>UBICACIÓN:</t>
  </si>
  <si>
    <t xml:space="preserve">PUERTO DE MANTA  </t>
  </si>
  <si>
    <t>PLAZO:</t>
  </si>
  <si>
    <t>COD.</t>
  </si>
  <si>
    <t xml:space="preserve">DESCRIPCIÓN </t>
  </si>
  <si>
    <t>UNIDAD</t>
  </si>
  <si>
    <t>CANTIDAD</t>
  </si>
  <si>
    <t>P. UNITARIO</t>
  </si>
  <si>
    <t>TOTAL</t>
  </si>
  <si>
    <t xml:space="preserve">TERMINAL PORTUARIO DE MANTA </t>
  </si>
  <si>
    <t>TRABAJOS PRELIMINARES</t>
  </si>
  <si>
    <t>REPLANTEO Y NIVELACIÓN</t>
  </si>
  <si>
    <t>CONTENEDOR OFICINA Y BODEGA</t>
  </si>
  <si>
    <t>DIQUE ROMPEOLAS</t>
  </si>
  <si>
    <t xml:space="preserve">SUMINISTRO Y COLOCACIÓN DE GEOTEXTIL </t>
  </si>
  <si>
    <t>TRANSPORTE DE PIEDRA DE DEFENSA</t>
  </si>
  <si>
    <t>TRANSPORTE DE PIEDRA PARA CAPA SECUNDARIA</t>
  </si>
  <si>
    <t xml:space="preserve">TRANSPORTE DE MATERIAL DE BASE </t>
  </si>
  <si>
    <t>DERROCAMIENTO DE CERRAMIENTO EXISTENTE</t>
  </si>
  <si>
    <t xml:space="preserve">CONSTRUCCIÓN DE ACERAS </t>
  </si>
  <si>
    <t xml:space="preserve">CONSTRUCCIÓN DE BORDILLOS </t>
  </si>
  <si>
    <t xml:space="preserve">DEMOLICIÓN Y DESALOJO DE HORMIGÓN  </t>
  </si>
  <si>
    <t>SISTEMA DE ILUMINACIÓN</t>
  </si>
  <si>
    <t xml:space="preserve">SUMINISTRO E INSTALACIÓN DE CAJAS DE REVISIÓN </t>
  </si>
  <si>
    <t>Area libre</t>
  </si>
  <si>
    <t>Baños</t>
  </si>
  <si>
    <t>Oficinas</t>
  </si>
  <si>
    <t>Bar</t>
  </si>
  <si>
    <t>Area de servicios</t>
  </si>
  <si>
    <t>Total</t>
  </si>
  <si>
    <t>ÁREA EDIFICACION</t>
  </si>
  <si>
    <t>Area edificacion</t>
  </si>
  <si>
    <t>Area Parqueos (81 autos)</t>
  </si>
  <si>
    <t>Area Parqueos (4 Buses)</t>
  </si>
  <si>
    <t>M2</t>
  </si>
  <si>
    <t>Descripcion</t>
  </si>
  <si>
    <t>TERMINAL DE PASAJERO DE CRUCERO</t>
  </si>
  <si>
    <t>Enlucido Materiales</t>
  </si>
  <si>
    <t>Malla electrosoldado</t>
  </si>
  <si>
    <t>Enlucido Mano de obra</t>
  </si>
  <si>
    <t>Pintura</t>
  </si>
  <si>
    <t>TRANSPORTE DE MATERIAL DE SUB-BASE</t>
  </si>
  <si>
    <t>TRANSPORTE DE MATERIAL DE MEJORAMIENTO</t>
  </si>
  <si>
    <t>SUMINISTRO Y COLOCACIÓN DE MALLA PRONTO 3D</t>
  </si>
  <si>
    <t>SUMINISTRO E INSTALACIÓN DE TRASFORMADOR TRIFÁSICO DE 25 KVA</t>
  </si>
  <si>
    <t>SUMINISTRO Y CANALIZACIÓN DE CONDUCTOR # 2 TTU</t>
  </si>
  <si>
    <t xml:space="preserve">SUMINISTRO Y CANALIZACIÓN DE CONDUCTORES ELÉCTRICOS EN BAJA TENSIÓN </t>
  </si>
  <si>
    <t>CONSTRUCCIÓN DE DUCTERIA 4 TUBO PVC 110MM</t>
  </si>
  <si>
    <t>TN</t>
  </si>
  <si>
    <t>M3</t>
  </si>
  <si>
    <t>TN-KM</t>
  </si>
  <si>
    <t>M3-KM</t>
  </si>
  <si>
    <t>M</t>
  </si>
  <si>
    <t>EXCAVACION Y RECONFORMACION DE MATERIAL</t>
  </si>
  <si>
    <t>MOVIMIENTO DE TIERRA</t>
  </si>
  <si>
    <t>CIMENTACION</t>
  </si>
  <si>
    <t>ESTRUCTURA DE HORMIGON ARMADO</t>
  </si>
  <si>
    <t>ESTRUCTURA METALICA</t>
  </si>
  <si>
    <t>ALBAÑILERIA</t>
  </si>
  <si>
    <t>CERRAMIENTO MIXTO</t>
  </si>
  <si>
    <t>CERRAMIENTO CON MAMPOSTERÍA</t>
  </si>
  <si>
    <t>COMPLEMENTARIOS</t>
  </si>
  <si>
    <t>CONNSTRUCCION DE DIQUE ROMPEOLAS</t>
  </si>
  <si>
    <t>SUBTOTAL A</t>
  </si>
  <si>
    <t>SUBTOTAL B</t>
  </si>
  <si>
    <t>SUBTOTAL C</t>
  </si>
  <si>
    <t>SUBTOTAL E</t>
  </si>
  <si>
    <t>180 DIAS</t>
  </si>
  <si>
    <t>EXCAVACIÓN A MAQUINA Y DESALOJO DE MATERIAL</t>
  </si>
  <si>
    <t>RELLENO CON MATERIAL DE MEJORAMIENTO PARA CIMENTACIÓN</t>
  </si>
  <si>
    <t>REPLANTILLO DE HORMIGÓN (F´C=140KG/CM2)</t>
  </si>
  <si>
    <t>HORMIGÓN EN PLINTO (F´C=210KG/CM2)</t>
  </si>
  <si>
    <t>HORMIGÓN PARA COLUMNAS (F´C=210KG/CM2)</t>
  </si>
  <si>
    <t>HORMIGÓN PARA CADENAS DE AMARRE (F´C=210KG/CM2)</t>
  </si>
  <si>
    <t>SUMINISTRO Y COLOCACIÓN DE ACERO DE REFUERZO FY=4,200 KG/CM², EN VARILLAS CORRUGADAS</t>
  </si>
  <si>
    <t>COLUMNAS METÁLICAS CERRAMIENTO TIPO PRO H=2M INCLUYE TAPA</t>
  </si>
  <si>
    <t>ELEMENTOS DE FIJACIÓN</t>
  </si>
  <si>
    <t>MONTAJE DE CERRAMIENTO</t>
  </si>
  <si>
    <t>SUMINISTRO Y COLOCACIÓN DE Y EN ACERO GALVANIZADO PARA SOPORTE DE ALAMBRES DE PÚAS</t>
  </si>
  <si>
    <t>FIJACIONES JUMBO</t>
  </si>
  <si>
    <t>SUMINISTRO Y MONTAJE DE ALAMBRE DE PÚAS</t>
  </si>
  <si>
    <t>SUMINISTRO Y COLOCACIÓN DE MAMPOSTERÍA DE BLOQUE DE HORMIGÓN</t>
  </si>
  <si>
    <t xml:space="preserve">ENLUCIDO VERTICAL DE PAREDES </t>
  </si>
  <si>
    <t>PINTURA Y EMPASTE EXTERIOR EXTERIOR LÁTEX</t>
  </si>
  <si>
    <t>SUMINISTRO Y APLICACIÓN DE SELLADO EN PAREDES</t>
  </si>
  <si>
    <t>EXCAVACIÓN A MÁQUINA Y DESALOJO DE MATERIAL</t>
  </si>
  <si>
    <t xml:space="preserve">SUMINISTRO Y MONTAJE DE ALAMBRE DE PÚAS </t>
  </si>
  <si>
    <t>SUMINISTRO Y COLOCACIÓN DE MAMPOSTERÍA DE BLOQUE DE HORMIGÓN 10 CM</t>
  </si>
  <si>
    <t>SUMINISTRO Y COLOCACIÓN DE PUERTA METÁLICA CORREDIZA</t>
  </si>
  <si>
    <t>SUMINISTRO Y COLOCACIÓN DE PUERTA METÁLICA ABATIBLE</t>
  </si>
  <si>
    <t>1,1,1</t>
  </si>
  <si>
    <t>1,1,2</t>
  </si>
  <si>
    <t>1,2,1</t>
  </si>
  <si>
    <t>1,2,2</t>
  </si>
  <si>
    <t>1,2,3</t>
  </si>
  <si>
    <t>1,2,4</t>
  </si>
  <si>
    <t>1,2,5</t>
  </si>
  <si>
    <t>1,2,6</t>
  </si>
  <si>
    <t>1,2,7</t>
  </si>
  <si>
    <t>1,2,8</t>
  </si>
  <si>
    <t>1,2,9</t>
  </si>
  <si>
    <t>1,2,10</t>
  </si>
  <si>
    <t>1,2,11</t>
  </si>
  <si>
    <t>1,2,12</t>
  </si>
  <si>
    <t>1,2,13</t>
  </si>
  <si>
    <t>1,2,14</t>
  </si>
  <si>
    <t>1,2,15</t>
  </si>
  <si>
    <t>2,1,1</t>
  </si>
  <si>
    <t>2,1,2</t>
  </si>
  <si>
    <t>2,2,1</t>
  </si>
  <si>
    <t>2,2,2</t>
  </si>
  <si>
    <t>2,3,1</t>
  </si>
  <si>
    <t>2,3,2</t>
  </si>
  <si>
    <t>2,3,3</t>
  </si>
  <si>
    <t>2,4,1</t>
  </si>
  <si>
    <t>2,4,2</t>
  </si>
  <si>
    <t>2,4,3</t>
  </si>
  <si>
    <t>2,4,4</t>
  </si>
  <si>
    <t>2,4,5</t>
  </si>
  <si>
    <t>2,4,6</t>
  </si>
  <si>
    <t>2,4,7</t>
  </si>
  <si>
    <t>2,5,1</t>
  </si>
  <si>
    <t>2,5,2</t>
  </si>
  <si>
    <t>2,5,3</t>
  </si>
  <si>
    <t>2,5,4</t>
  </si>
  <si>
    <t>3,1,1</t>
  </si>
  <si>
    <t>3,1,2</t>
  </si>
  <si>
    <t>3,2,1</t>
  </si>
  <si>
    <t>3,2,2</t>
  </si>
  <si>
    <t>3,3,1</t>
  </si>
  <si>
    <t>3,3,2</t>
  </si>
  <si>
    <t>3,3,3</t>
  </si>
  <si>
    <t>3,4,1</t>
  </si>
  <si>
    <t>3,4,2</t>
  </si>
  <si>
    <t>3,4,3</t>
  </si>
  <si>
    <t>3,5,1</t>
  </si>
  <si>
    <t>3,5,2</t>
  </si>
  <si>
    <t>3,5,3</t>
  </si>
  <si>
    <t>3,6,1</t>
  </si>
  <si>
    <t>3,6,2</t>
  </si>
  <si>
    <t>3,6,3</t>
  </si>
  <si>
    <t>3,6,4</t>
  </si>
  <si>
    <t>3,6,5</t>
  </si>
  <si>
    <t>3,6,6</t>
  </si>
  <si>
    <t>3,6,7</t>
  </si>
  <si>
    <t>KG</t>
  </si>
  <si>
    <t>SUBTOTAL 4</t>
  </si>
  <si>
    <t>SUBTOTAL 3</t>
  </si>
  <si>
    <t>SUBTOTAL 2</t>
  </si>
  <si>
    <t>SUBTOTAL 1</t>
  </si>
  <si>
    <t>SUMINISTRO E INSTALACIÓN DE POSTE DE HORMIGÓN DE 10 M 500 KG (CÁMARA)</t>
  </si>
  <si>
    <t>CRONOGRAMA</t>
  </si>
  <si>
    <t>TABLA DE DESCRIPCIÓN DE RUBROS, UNIDADES, CANTIDADES Y PRECIOS</t>
  </si>
  <si>
    <t>ÍTEM</t>
  </si>
  <si>
    <t>CODIGO</t>
  </si>
  <si>
    <t>DESCRIPCIÓN</t>
  </si>
  <si>
    <t>PRECIO UNITARIO</t>
  </si>
  <si>
    <t>PRECIO  TOTAL</t>
  </si>
  <si>
    <t>PERIODO 1</t>
  </si>
  <si>
    <t>PERIODO 2</t>
  </si>
  <si>
    <t>PERIODO 3</t>
  </si>
  <si>
    <t>PERIODO 4</t>
  </si>
  <si>
    <t>PERIODO 5</t>
  </si>
  <si>
    <t>PERIODO 6</t>
  </si>
  <si>
    <t>PERIODO 7</t>
  </si>
  <si>
    <t>PERIODO 8</t>
  </si>
  <si>
    <t>PERIODO 9</t>
  </si>
  <si>
    <t>PERIODO 10</t>
  </si>
  <si>
    <t>PERIODO 11</t>
  </si>
  <si>
    <t>PERIODO 12</t>
  </si>
  <si>
    <t>PERIODO 13</t>
  </si>
  <si>
    <t>PERIODO 14</t>
  </si>
  <si>
    <t>PERIODO 15</t>
  </si>
  <si>
    <t>PERIODO 16</t>
  </si>
  <si>
    <t>SUBTOTAL G</t>
  </si>
  <si>
    <t>SUBTOTAL H</t>
  </si>
  <si>
    <t>SUBTOTAL I</t>
  </si>
  <si>
    <t>SUBTOTAL J</t>
  </si>
  <si>
    <t>SUBTOTAL K</t>
  </si>
  <si>
    <t>SUBTOTAL L</t>
  </si>
  <si>
    <t>SUBTOTAL M</t>
  </si>
  <si>
    <t>SUBTOTAL N</t>
  </si>
  <si>
    <t>SUBTOTAL 100</t>
  </si>
  <si>
    <t>SUBTOTAL 200</t>
  </si>
  <si>
    <t>SUBTOTAL 300</t>
  </si>
  <si>
    <t>SUBTOTAL 400</t>
  </si>
  <si>
    <t>SUBTOTAL 500</t>
  </si>
  <si>
    <t>SUBTOTAL 600</t>
  </si>
  <si>
    <t>SUBTOTAL 700</t>
  </si>
  <si>
    <t>SUBTOTAL 800</t>
  </si>
  <si>
    <t>SUBTOTAL 900</t>
  </si>
  <si>
    <t>SUBTOTAL 1000</t>
  </si>
  <si>
    <t>SUBTOTAL 110</t>
  </si>
  <si>
    <t>TOTAL DEL PROYECTO</t>
  </si>
  <si>
    <t>INVERSÍON PARCIAL $</t>
  </si>
  <si>
    <t>AVANCE PARCIAL %</t>
  </si>
  <si>
    <t>INVERSÍON TOTAL $</t>
  </si>
  <si>
    <t>AVANCE TOTAL %</t>
  </si>
  <si>
    <t>IMPRIMACIÓN ASFALTICA</t>
  </si>
  <si>
    <t>PINTURA Y EMPASTE EXTERIOR LÁTEX</t>
  </si>
  <si>
    <t>SUMINISTRO Y COLOCACIÓN DE MATERIAL DE MEJORAMIENTO TIPO MTOP</t>
  </si>
  <si>
    <t>AMPLIACIÓN DEL PATIO 600 DEL TERMINAL PORTUARIO DE MANTA</t>
  </si>
  <si>
    <t>JULIO  DEL 2019</t>
  </si>
  <si>
    <t xml:space="preserve">REUBICACIÓN DE PIEDRA DE DEFENSA (RECORRIDO HASTA 2 KILÓMETROS INCLUYE CARGADA DE LA PIEDRA AL VOLQUETE PARA IR HACIA LA BÁSCULA, PESAJE Y LLEVADA DE PIEDRA AL SITIO DE COLOCACIÓN) </t>
  </si>
  <si>
    <t>SUMINISTRO Y COLOCACIÓN DE PIEDRA DE DEFENSA (ROCA  COQUINA)</t>
  </si>
  <si>
    <t>SUMINISTRO Y COLOCACIÓN DE PIEDRA PARA CAPA SECUNDARIA  (ROCA  COQUINA)</t>
  </si>
  <si>
    <t>SUMINISTRO Y COLOCACIÓN DE MATERIAL DE SUB-BASE TIPO MTOP</t>
  </si>
  <si>
    <t>SUMINISTRO Y COLOCACIÓN DE MATERIAL DE BASE TIPO MTOP</t>
  </si>
  <si>
    <t>COLOCACIÓN DE CARPETA ASFÁLTICA DE 6” (LA MEZCLA ASFÁLTICA LLEVARA EL ADITIVO KAOMIN KW EL CUAL ES UN ADITIVO MODIFICADOR REOLÓGICO DE ASFALTO)</t>
  </si>
  <si>
    <t xml:space="preserve">SUMINISTRO E INSTALACIÓN DE TORRE PARA ILUMINACIÓN DE 16 METROS de hormigon armada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</si>
</sst>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$&quot;* #,##0.00_ ;_ &quot;$&quot;* \-#,##0.00_ ;_ &quot;$&quot;* &quot;-&quot;??_ ;_ @_ "/>
    <numFmt numFmtId="164" formatCode="_(&quot;$&quot;\ * #,##0.00_);_(&quot;$&quot;\ * \(#,##0.00\);_(&quot;$&quot;\ * &quot;-&quot;??_);_(@_)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7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ISOCPEUR"/>
      <family val="2"/>
    </font>
    <font>
      <sz val="11"/>
      <color rgb="FF000000"/>
      <name val="ISOCPEUR"/>
      <family val="2"/>
    </font>
    <font>
      <b/>
      <sz val="11"/>
      <color rgb="FFFFFFFF"/>
      <name val="ISOCPEUR"/>
      <family val="2"/>
    </font>
    <font>
      <sz val="11"/>
      <color rgb="FFFFFFFF"/>
      <name val="ISOCPEUR"/>
      <family val="2"/>
    </font>
    <font>
      <b/>
      <sz val="24"/>
      <name val="ISOCPEUR"/>
      <family val="2"/>
    </font>
    <font>
      <b/>
      <sz val="12"/>
      <name val="ISOCPEUR"/>
      <family val="2"/>
    </font>
    <font>
      <sz val="11"/>
      <color theme="0"/>
      <name val="ISOCPEUR"/>
      <family val="2"/>
    </font>
    <font>
      <b/>
      <sz val="11"/>
      <name val="ISOCPEUR"/>
      <family val="2"/>
    </font>
    <font>
      <b/>
      <sz val="10"/>
      <color rgb="FF000000"/>
      <name val="ISOCPEUR"/>
      <family val="2"/>
    </font>
    <font>
      <sz val="11"/>
      <color theme="0" tint="-0.14999847407452621"/>
      <name val="ISOCPEUR"/>
      <family val="2"/>
    </font>
    <font>
      <sz val="10"/>
      <color rgb="FF000000"/>
      <name val="ISOCPEUR"/>
      <family val="2"/>
    </font>
    <font>
      <b/>
      <sz val="8"/>
      <color rgb="FFBFBFBF"/>
      <name val="ISOCPEUR"/>
      <family val="2"/>
    </font>
    <font>
      <b/>
      <sz val="12"/>
      <color rgb="FF000000"/>
      <name val="ISOCPEUR"/>
      <family val="2"/>
    </font>
    <font>
      <b/>
      <sz val="11"/>
      <color rgb="FF000000"/>
      <name val="ISOCPEUR"/>
      <family val="2"/>
    </font>
  </fonts>
  <fills count="12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medium">
        <color rgb="FFFFFFFF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/>
      <top style="thin">
        <color rgb="FFFFFFFF"/>
      </top>
      <bottom style="medium">
        <color rgb="FFFFFFFF"/>
      </bottom>
      <diagonal/>
    </border>
    <border>
      <left/>
      <right/>
      <top style="thin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n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n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dashed">
        <color rgb="FFFFFFFF"/>
      </top>
      <bottom style="medium">
        <color rgb="FFFFFFFF"/>
      </bottom>
      <diagonal/>
    </border>
    <border>
      <left style="thin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/>
      <top style="medium">
        <color rgb="FFFFFFFF"/>
      </top>
      <bottom style="thin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 style="thin">
        <color rgb="FFFFFFFF"/>
      </left>
      <right/>
      <top style="thin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medium">
        <color rgb="FFFFFFF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2" fontId="0" fillId="0" borderId="0" xfId="0" applyNumberForma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2" fontId="0" fillId="0" borderId="7" xfId="0" applyNumberFormat="1" applyBorder="1"/>
    <xf numFmtId="0" fontId="8" fillId="0" borderId="6" xfId="0" applyFont="1" applyBorder="1" applyAlignment="1">
      <alignment horizontal="right"/>
    </xf>
    <xf numFmtId="2" fontId="8" fillId="0" borderId="7" xfId="0" applyNumberFormat="1" applyFont="1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9" fillId="3" borderId="12" xfId="0" applyFont="1" applyFill="1" applyBorder="1" applyAlignment="1">
      <alignment horizontal="right"/>
    </xf>
    <xf numFmtId="2" fontId="9" fillId="3" borderId="13" xfId="0" applyNumberFormat="1" applyFont="1" applyFill="1" applyBorder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44" fontId="0" fillId="0" borderId="0" xfId="2" applyFont="1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4" fontId="0" fillId="0" borderId="1" xfId="2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44" fontId="0" fillId="0" borderId="14" xfId="2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4" fontId="0" fillId="0" borderId="7" xfId="2" applyFont="1" applyBorder="1" applyAlignment="1">
      <alignment vertical="center"/>
    </xf>
    <xf numFmtId="0" fontId="0" fillId="0" borderId="21" xfId="0" applyBorder="1" applyAlignment="1">
      <alignment vertical="center"/>
    </xf>
    <xf numFmtId="44" fontId="3" fillId="0" borderId="11" xfId="2" applyFont="1" applyBorder="1" applyAlignment="1">
      <alignment vertical="center"/>
    </xf>
    <xf numFmtId="44" fontId="0" fillId="0" borderId="23" xfId="2" applyFont="1" applyBorder="1" applyAlignment="1">
      <alignment vertical="center"/>
    </xf>
    <xf numFmtId="0" fontId="3" fillId="0" borderId="0" xfId="0" applyFont="1" applyAlignment="1">
      <alignment vertical="center"/>
    </xf>
    <xf numFmtId="164" fontId="8" fillId="5" borderId="12" xfId="1" applyFont="1" applyFill="1" applyBorder="1" applyAlignment="1">
      <alignment horizontal="center"/>
    </xf>
    <xf numFmtId="164" fontId="8" fillId="5" borderId="13" xfId="1" applyFont="1" applyFill="1" applyBorder="1"/>
    <xf numFmtId="0" fontId="0" fillId="0" borderId="1" xfId="0" applyBorder="1" applyAlignment="1">
      <alignment horizontal="center" vertical="center" wrapText="1"/>
    </xf>
    <xf numFmtId="44" fontId="0" fillId="0" borderId="1" xfId="2" applyFont="1" applyBorder="1" applyAlignment="1">
      <alignment vertical="center" wrapText="1"/>
    </xf>
    <xf numFmtId="44" fontId="0" fillId="0" borderId="7" xfId="2" applyFont="1" applyBorder="1" applyAlignment="1">
      <alignment vertical="center" wrapText="1"/>
    </xf>
    <xf numFmtId="0" fontId="0" fillId="0" borderId="0" xfId="0" applyAlignment="1">
      <alignment wrapText="1"/>
    </xf>
    <xf numFmtId="44" fontId="3" fillId="0" borderId="7" xfId="2" applyFont="1" applyBorder="1" applyAlignment="1">
      <alignment vertical="center"/>
    </xf>
    <xf numFmtId="2" fontId="0" fillId="0" borderId="14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11" fillId="6" borderId="0" xfId="0" applyFont="1" applyFill="1" applyAlignment="1">
      <alignment horizontal="center" vertical="center"/>
    </xf>
    <xf numFmtId="0" fontId="11" fillId="6" borderId="0" xfId="0" applyFont="1" applyFill="1"/>
    <xf numFmtId="0" fontId="16" fillId="6" borderId="0" xfId="0" applyFont="1" applyFill="1"/>
    <xf numFmtId="0" fontId="17" fillId="8" borderId="42" xfId="0" applyFont="1" applyFill="1" applyBorder="1" applyAlignment="1">
      <alignment horizontal="center" vertical="center" wrapText="1"/>
    </xf>
    <xf numFmtId="0" fontId="17" fillId="8" borderId="43" xfId="0" applyFont="1" applyFill="1" applyBorder="1" applyAlignment="1">
      <alignment horizontal="center" vertical="center" wrapText="1"/>
    </xf>
    <xf numFmtId="0" fontId="17" fillId="8" borderId="44" xfId="0" applyFont="1" applyFill="1" applyBorder="1" applyAlignment="1">
      <alignment horizontal="center" vertical="center" wrapText="1"/>
    </xf>
    <xf numFmtId="165" fontId="17" fillId="8" borderId="43" xfId="0" applyNumberFormat="1" applyFont="1" applyFill="1" applyBorder="1" applyAlignment="1">
      <alignment horizontal="center" vertical="center" wrapText="1"/>
    </xf>
    <xf numFmtId="0" fontId="17" fillId="8" borderId="45" xfId="0" applyFont="1" applyFill="1" applyBorder="1" applyAlignment="1">
      <alignment horizontal="center" vertical="center" wrapText="1"/>
    </xf>
    <xf numFmtId="0" fontId="11" fillId="9" borderId="47" xfId="0" applyFont="1" applyFill="1" applyBorder="1"/>
    <xf numFmtId="164" fontId="11" fillId="9" borderId="47" xfId="1" applyFont="1" applyFill="1" applyBorder="1"/>
    <xf numFmtId="2" fontId="19" fillId="9" borderId="48" xfId="0" applyNumberFormat="1" applyFont="1" applyFill="1" applyBorder="1"/>
    <xf numFmtId="0" fontId="11" fillId="9" borderId="49" xfId="0" applyFont="1" applyFill="1" applyBorder="1"/>
    <xf numFmtId="0" fontId="11" fillId="9" borderId="50" xfId="0" applyFont="1" applyFill="1" applyBorder="1"/>
    <xf numFmtId="0" fontId="11" fillId="9" borderId="51" xfId="0" applyFont="1" applyFill="1" applyBorder="1"/>
    <xf numFmtId="164" fontId="11" fillId="10" borderId="54" xfId="1" applyFont="1" applyFill="1" applyBorder="1"/>
    <xf numFmtId="10" fontId="21" fillId="6" borderId="0" xfId="0" applyNumberFormat="1" applyFont="1" applyFill="1" applyAlignment="1">
      <alignment horizontal="center" vertical="center"/>
    </xf>
    <xf numFmtId="10" fontId="11" fillId="10" borderId="54" xfId="3" applyNumberFormat="1" applyFont="1" applyFill="1" applyBorder="1"/>
    <xf numFmtId="164" fontId="18" fillId="6" borderId="56" xfId="1" applyFont="1" applyFill="1" applyBorder="1"/>
    <xf numFmtId="164" fontId="17" fillId="6" borderId="54" xfId="0" applyNumberFormat="1" applyFont="1" applyFill="1" applyBorder="1"/>
    <xf numFmtId="0" fontId="11" fillId="9" borderId="56" xfId="0" applyFont="1" applyFill="1" applyBorder="1"/>
    <xf numFmtId="0" fontId="18" fillId="9" borderId="58" xfId="0" applyFont="1" applyFill="1" applyBorder="1" applyAlignment="1">
      <alignment horizontal="center" vertical="center"/>
    </xf>
    <xf numFmtId="0" fontId="18" fillId="9" borderId="56" xfId="0" applyFont="1" applyFill="1" applyBorder="1" applyAlignment="1">
      <alignment horizontal="left" vertical="center"/>
    </xf>
    <xf numFmtId="0" fontId="11" fillId="9" borderId="57" xfId="0" applyFont="1" applyFill="1" applyBorder="1"/>
    <xf numFmtId="164" fontId="11" fillId="10" borderId="59" xfId="1" applyFont="1" applyFill="1" applyBorder="1"/>
    <xf numFmtId="164" fontId="18" fillId="6" borderId="60" xfId="1" applyFont="1" applyFill="1" applyBorder="1"/>
    <xf numFmtId="2" fontId="11" fillId="9" borderId="48" xfId="0" applyNumberFormat="1" applyFont="1" applyFill="1" applyBorder="1"/>
    <xf numFmtId="0" fontId="11" fillId="9" borderId="61" xfId="0" applyFont="1" applyFill="1" applyBorder="1"/>
    <xf numFmtId="0" fontId="11" fillId="9" borderId="62" xfId="0" applyFont="1" applyFill="1" applyBorder="1"/>
    <xf numFmtId="0" fontId="11" fillId="9" borderId="63" xfId="0" applyFont="1" applyFill="1" applyBorder="1"/>
    <xf numFmtId="2" fontId="11" fillId="9" borderId="56" xfId="0" applyNumberFormat="1" applyFont="1" applyFill="1" applyBorder="1"/>
    <xf numFmtId="164" fontId="23" fillId="6" borderId="66" xfId="0" applyNumberFormat="1" applyFont="1" applyFill="1" applyBorder="1"/>
    <xf numFmtId="164" fontId="17" fillId="8" borderId="27" xfId="0" applyNumberFormat="1" applyFont="1" applyFill="1" applyBorder="1"/>
    <xf numFmtId="164" fontId="17" fillId="8" borderId="28" xfId="0" applyNumberFormat="1" applyFont="1" applyFill="1" applyBorder="1"/>
    <xf numFmtId="164" fontId="17" fillId="8" borderId="29" xfId="0" applyNumberFormat="1" applyFont="1" applyFill="1" applyBorder="1"/>
    <xf numFmtId="10" fontId="17" fillId="8" borderId="30" xfId="3" applyNumberFormat="1" applyFont="1" applyFill="1" applyBorder="1"/>
    <xf numFmtId="10" fontId="17" fillId="8" borderId="31" xfId="3" applyNumberFormat="1" applyFont="1" applyFill="1" applyBorder="1"/>
    <xf numFmtId="10" fontId="17" fillId="8" borderId="32" xfId="3" applyNumberFormat="1" applyFont="1" applyFill="1" applyBorder="1"/>
    <xf numFmtId="164" fontId="17" fillId="8" borderId="30" xfId="0" applyNumberFormat="1" applyFont="1" applyFill="1" applyBorder="1"/>
    <xf numFmtId="164" fontId="17" fillId="8" borderId="31" xfId="0" applyNumberFormat="1" applyFont="1" applyFill="1" applyBorder="1"/>
    <xf numFmtId="164" fontId="17" fillId="8" borderId="32" xfId="0" applyNumberFormat="1" applyFont="1" applyFill="1" applyBorder="1"/>
    <xf numFmtId="10" fontId="17" fillId="8" borderId="71" xfId="0" applyNumberFormat="1" applyFont="1" applyFill="1" applyBorder="1"/>
    <xf numFmtId="10" fontId="17" fillId="8" borderId="73" xfId="0" applyNumberFormat="1" applyFont="1" applyFill="1" applyBorder="1"/>
    <xf numFmtId="10" fontId="17" fillId="8" borderId="74" xfId="0" applyNumberFormat="1" applyFont="1" applyFill="1" applyBorder="1"/>
    <xf numFmtId="0" fontId="11" fillId="11" borderId="0" xfId="0" applyFont="1" applyFill="1"/>
    <xf numFmtId="44" fontId="0" fillId="0" borderId="0" xfId="2" applyFont="1" applyAlignment="1">
      <alignment vertical="center"/>
    </xf>
    <xf numFmtId="44" fontId="0" fillId="0" borderId="0" xfId="0" applyNumberFormat="1" applyAlignment="1">
      <alignment vertical="center"/>
    </xf>
    <xf numFmtId="44" fontId="11" fillId="6" borderId="0" xfId="0" applyNumberFormat="1" applyFont="1" applyFill="1"/>
    <xf numFmtId="164" fontId="11" fillId="6" borderId="0" xfId="0" applyNumberFormat="1" applyFont="1" applyFill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20" fillId="10" borderId="52" xfId="0" applyNumberFormat="1" applyFont="1" applyFill="1" applyBorder="1" applyAlignment="1">
      <alignment horizontal="center" vertical="center"/>
    </xf>
    <xf numFmtId="0" fontId="20" fillId="10" borderId="55" xfId="0" applyFont="1" applyFill="1" applyBorder="1" applyAlignment="1">
      <alignment horizontal="center" vertical="center"/>
    </xf>
    <xf numFmtId="2" fontId="20" fillId="10" borderId="52" xfId="0" applyNumberFormat="1" applyFont="1" applyFill="1" applyBorder="1" applyAlignment="1">
      <alignment horizontal="right" vertical="center"/>
    </xf>
    <xf numFmtId="2" fontId="20" fillId="10" borderId="55" xfId="0" applyNumberFormat="1" applyFont="1" applyFill="1" applyBorder="1" applyAlignment="1">
      <alignment horizontal="right" vertical="center"/>
    </xf>
    <xf numFmtId="164" fontId="20" fillId="10" borderId="52" xfId="1" applyFont="1" applyFill="1" applyBorder="1" applyAlignment="1">
      <alignment horizontal="right" vertical="center"/>
    </xf>
    <xf numFmtId="164" fontId="20" fillId="10" borderId="55" xfId="1" applyFont="1" applyFill="1" applyBorder="1" applyAlignment="1">
      <alignment horizontal="right" vertical="center"/>
    </xf>
    <xf numFmtId="164" fontId="20" fillId="10" borderId="53" xfId="1" applyFont="1" applyFill="1" applyBorder="1" applyAlignment="1">
      <alignment horizontal="right" vertical="center"/>
    </xf>
    <xf numFmtId="164" fontId="20" fillId="10" borderId="46" xfId="1" applyFont="1" applyFill="1" applyBorder="1" applyAlignment="1">
      <alignment horizontal="right" vertical="center"/>
    </xf>
    <xf numFmtId="0" fontId="20" fillId="10" borderId="52" xfId="0" applyFont="1" applyFill="1" applyBorder="1" applyAlignment="1">
      <alignment horizontal="center" vertical="center"/>
    </xf>
    <xf numFmtId="0" fontId="20" fillId="10" borderId="52" xfId="0" applyFont="1" applyFill="1" applyBorder="1" applyAlignment="1">
      <alignment horizontal="left" vertical="center" wrapText="1"/>
    </xf>
    <xf numFmtId="0" fontId="20" fillId="10" borderId="55" xfId="0" applyFont="1" applyFill="1" applyBorder="1" applyAlignment="1">
      <alignment horizontal="left" vertical="center" wrapText="1"/>
    </xf>
    <xf numFmtId="0" fontId="20" fillId="10" borderId="52" xfId="0" applyFont="1" applyFill="1" applyBorder="1" applyAlignment="1">
      <alignment horizontal="left" vertical="center"/>
    </xf>
    <xf numFmtId="0" fontId="20" fillId="10" borderId="55" xfId="0" applyFont="1" applyFill="1" applyBorder="1" applyAlignment="1">
      <alignment horizontal="left" vertical="center"/>
    </xf>
    <xf numFmtId="0" fontId="20" fillId="10" borderId="56" xfId="0" applyFont="1" applyFill="1" applyBorder="1" applyAlignment="1">
      <alignment horizontal="center"/>
    </xf>
    <xf numFmtId="0" fontId="20" fillId="10" borderId="57" xfId="0" applyFont="1" applyFill="1" applyBorder="1" applyAlignment="1">
      <alignment horizontal="center"/>
    </xf>
    <xf numFmtId="0" fontId="20" fillId="10" borderId="58" xfId="0" applyFont="1" applyFill="1" applyBorder="1" applyAlignment="1">
      <alignment horizontal="center"/>
    </xf>
    <xf numFmtId="0" fontId="18" fillId="6" borderId="56" xfId="0" applyFont="1" applyFill="1" applyBorder="1" applyAlignment="1">
      <alignment horizontal="center"/>
    </xf>
    <xf numFmtId="0" fontId="18" fillId="6" borderId="58" xfId="0" applyFont="1" applyFill="1" applyBorder="1" applyAlignment="1">
      <alignment horizontal="center"/>
    </xf>
    <xf numFmtId="0" fontId="11" fillId="7" borderId="24" xfId="0" applyFont="1" applyFill="1" applyBorder="1" applyAlignment="1">
      <alignment horizontal="center"/>
    </xf>
    <xf numFmtId="0" fontId="11" fillId="7" borderId="25" xfId="0" applyFont="1" applyFill="1" applyBorder="1" applyAlignment="1">
      <alignment horizontal="center"/>
    </xf>
    <xf numFmtId="0" fontId="11" fillId="7" borderId="26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left"/>
    </xf>
    <xf numFmtId="0" fontId="12" fillId="7" borderId="28" xfId="0" applyFont="1" applyFill="1" applyBorder="1" applyAlignment="1">
      <alignment horizontal="left"/>
    </xf>
    <xf numFmtId="4" fontId="13" fillId="7" borderId="28" xfId="0" applyNumberFormat="1" applyFont="1" applyFill="1" applyBorder="1" applyAlignment="1">
      <alignment horizontal="left" vertical="center"/>
    </xf>
    <xf numFmtId="4" fontId="13" fillId="7" borderId="29" xfId="0" applyNumberFormat="1" applyFont="1" applyFill="1" applyBorder="1" applyAlignment="1">
      <alignment horizontal="left" vertical="center"/>
    </xf>
    <xf numFmtId="0" fontId="12" fillId="7" borderId="30" xfId="0" applyFont="1" applyFill="1" applyBorder="1" applyAlignment="1">
      <alignment horizontal="left"/>
    </xf>
    <xf numFmtId="0" fontId="12" fillId="7" borderId="31" xfId="0" applyFont="1" applyFill="1" applyBorder="1" applyAlignment="1">
      <alignment horizontal="left"/>
    </xf>
    <xf numFmtId="0" fontId="13" fillId="7" borderId="31" xfId="0" applyFont="1" applyFill="1" applyBorder="1" applyAlignment="1">
      <alignment horizontal="left" vertical="center"/>
    </xf>
    <xf numFmtId="0" fontId="13" fillId="7" borderId="32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0" fillId="8" borderId="38" xfId="0" applyFont="1" applyFill="1" applyBorder="1" applyAlignment="1">
      <alignment horizontal="center" vertical="center"/>
    </xf>
    <xf numFmtId="0" fontId="15" fillId="8" borderId="39" xfId="0" applyFont="1" applyFill="1" applyBorder="1" applyAlignment="1">
      <alignment horizontal="center" vertical="center"/>
    </xf>
    <xf numFmtId="0" fontId="15" fillId="8" borderId="40" xfId="0" applyFont="1" applyFill="1" applyBorder="1" applyAlignment="1">
      <alignment horizontal="center" vertical="center"/>
    </xf>
    <xf numFmtId="0" fontId="15" fillId="8" borderId="41" xfId="0" applyFont="1" applyFill="1" applyBorder="1" applyAlignment="1">
      <alignment horizontal="center" vertical="center"/>
    </xf>
    <xf numFmtId="164" fontId="20" fillId="10" borderId="64" xfId="1" applyFont="1" applyFill="1" applyBorder="1" applyAlignment="1">
      <alignment horizontal="right" vertical="center"/>
    </xf>
    <xf numFmtId="164" fontId="20" fillId="10" borderId="65" xfId="1" applyFont="1" applyFill="1" applyBorder="1" applyAlignment="1">
      <alignment horizontal="right" vertical="center"/>
    </xf>
    <xf numFmtId="0" fontId="11" fillId="11" borderId="0" xfId="0" applyFont="1" applyFill="1" applyAlignment="1">
      <alignment horizontal="center"/>
    </xf>
    <xf numFmtId="0" fontId="23" fillId="11" borderId="0" xfId="0" applyFont="1" applyFill="1" applyAlignment="1">
      <alignment horizontal="center"/>
    </xf>
    <xf numFmtId="0" fontId="22" fillId="6" borderId="24" xfId="0" applyFont="1" applyFill="1" applyBorder="1" applyAlignment="1">
      <alignment horizontal="right" vertical="center"/>
    </xf>
    <xf numFmtId="0" fontId="22" fillId="6" borderId="25" xfId="0" applyFont="1" applyFill="1" applyBorder="1" applyAlignment="1">
      <alignment horizontal="right" vertical="center"/>
    </xf>
    <xf numFmtId="0" fontId="22" fillId="6" borderId="26" xfId="0" applyFont="1" applyFill="1" applyBorder="1" applyAlignment="1">
      <alignment horizontal="right" vertical="center"/>
    </xf>
    <xf numFmtId="164" fontId="22" fillId="6" borderId="24" xfId="1" applyFont="1" applyFill="1" applyBorder="1" applyAlignment="1">
      <alignment horizontal="center"/>
    </xf>
    <xf numFmtId="164" fontId="22" fillId="6" borderId="26" xfId="1" applyFont="1" applyFill="1" applyBorder="1" applyAlignment="1">
      <alignment horizontal="center"/>
    </xf>
    <xf numFmtId="0" fontId="15" fillId="8" borderId="36" xfId="0" applyFont="1" applyFill="1" applyBorder="1" applyAlignment="1">
      <alignment horizontal="center" vertical="center"/>
    </xf>
    <xf numFmtId="0" fontId="15" fillId="8" borderId="37" xfId="0" applyFont="1" applyFill="1" applyBorder="1" applyAlignment="1">
      <alignment horizontal="center" vertical="center"/>
    </xf>
    <xf numFmtId="0" fontId="15" fillId="8" borderId="38" xfId="0" applyFont="1" applyFill="1" applyBorder="1" applyAlignment="1">
      <alignment horizontal="center" vertical="center"/>
    </xf>
    <xf numFmtId="0" fontId="15" fillId="8" borderId="68" xfId="0" applyFont="1" applyFill="1" applyBorder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5" fillId="8" borderId="69" xfId="0" applyFont="1" applyFill="1" applyBorder="1" applyAlignment="1">
      <alignment horizontal="center" vertical="center"/>
    </xf>
    <xf numFmtId="164" fontId="15" fillId="8" borderId="27" xfId="1" applyFont="1" applyFill="1" applyBorder="1" applyAlignment="1">
      <alignment horizontal="right" vertical="center"/>
    </xf>
    <xf numFmtId="164" fontId="15" fillId="8" borderId="67" xfId="1" applyFont="1" applyFill="1" applyBorder="1" applyAlignment="1">
      <alignment horizontal="right" vertical="center"/>
    </xf>
    <xf numFmtId="164" fontId="15" fillId="8" borderId="30" xfId="1" applyFont="1" applyFill="1" applyBorder="1" applyAlignment="1">
      <alignment horizontal="right" vertical="center"/>
    </xf>
    <xf numFmtId="164" fontId="15" fillId="8" borderId="70" xfId="1" applyFont="1" applyFill="1" applyBorder="1" applyAlignment="1">
      <alignment horizontal="right" vertical="center"/>
    </xf>
    <xf numFmtId="164" fontId="15" fillId="8" borderId="71" xfId="1" applyFont="1" applyFill="1" applyBorder="1" applyAlignment="1">
      <alignment horizontal="right" vertical="center"/>
    </xf>
    <xf numFmtId="164" fontId="15" fillId="8" borderId="72" xfId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</cellXfs>
  <cellStyles count="4">
    <cellStyle name="Moneda" xfId="2" builtinId="4"/>
    <cellStyle name="Moneda 2" xfId="1" xr:uid="{00000000-0005-0000-0000-000001000000}"/>
    <cellStyle name="Normal" xfId="0" builtinId="0"/>
    <cellStyle name="Porcentaje" xfId="3" builtinId="5"/>
  </cellStyles>
  <dxfs count="335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ont>
        <color rgb="FFFFFFFF"/>
      </font>
      <numFmt numFmtId="166" formatCode="&quot;$&quot;\ #,##0.00"/>
      <fill>
        <patternFill>
          <bgColor rgb="FFFFFFFF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142875</xdr:rowOff>
    </xdr:from>
    <xdr:to>
      <xdr:col>2</xdr:col>
      <xdr:colOff>1292492</xdr:colOff>
      <xdr:row>3</xdr:row>
      <xdr:rowOff>173425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2875"/>
          <a:ext cx="1810652" cy="6953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5</xdr:row>
      <xdr:rowOff>71437</xdr:rowOff>
    </xdr:from>
    <xdr:to>
      <xdr:col>3</xdr:col>
      <xdr:colOff>953402</xdr:colOff>
      <xdr:row>5</xdr:row>
      <xdr:rowOff>778262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FB3EA7-4583-4BBB-B836-06F123175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99" y="134302"/>
          <a:ext cx="1813033" cy="6953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OL\FINAL\PRESO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FORMATO APU"/>
      <sheetName val="VOLUMENES"/>
      <sheetName val="RUBROS"/>
      <sheetName val="EQUIPOS"/>
      <sheetName val="MANO DE OBRA"/>
      <sheetName val="MATERIALES"/>
      <sheetName val="PRESUPUESTO"/>
      <sheetName val="CRONOGRAMA"/>
    </sheetNames>
    <sheetDataSet>
      <sheetData sheetId="0" refreshError="1">
        <row r="3">
          <cell r="B3" t="str">
            <v>PROYECTO:</v>
          </cell>
          <cell r="C3" t="str">
            <v>VIVIENDA SOLEDISPA</v>
          </cell>
        </row>
        <row r="6">
          <cell r="B6" t="str">
            <v>FECHA:</v>
          </cell>
          <cell r="C6" t="str">
            <v>SEPTIEMBRE DEL 2015</v>
          </cell>
        </row>
      </sheetData>
      <sheetData sheetId="1" refreshError="1"/>
      <sheetData sheetId="2" refreshError="1"/>
      <sheetData sheetId="3" refreshError="1">
        <row r="401">
          <cell r="C401" t="str">
            <v>L</v>
          </cell>
        </row>
        <row r="707">
          <cell r="C707">
            <v>200</v>
          </cell>
          <cell r="D707" t="str">
            <v>MOVIMIENTO DE TIERRA</v>
          </cell>
        </row>
        <row r="758">
          <cell r="C758">
            <v>300</v>
          </cell>
          <cell r="D758" t="str">
            <v>ESTRUCTURA</v>
          </cell>
        </row>
        <row r="809">
          <cell r="C809">
            <v>400</v>
          </cell>
          <cell r="D809" t="str">
            <v>INFRAESTRUCTURA VIAL</v>
          </cell>
        </row>
        <row r="860">
          <cell r="C860">
            <v>500</v>
          </cell>
          <cell r="D860" t="str">
            <v>INSTALACIONES HIDROSANITARIAS</v>
          </cell>
        </row>
        <row r="936">
          <cell r="C936">
            <v>600</v>
          </cell>
          <cell r="D936" t="str">
            <v>INSTALACIONES ELECTRICAS</v>
          </cell>
        </row>
        <row r="1012">
          <cell r="C1012">
            <v>700</v>
          </cell>
          <cell r="D1012" t="str">
            <v>SEÑALETICAS</v>
          </cell>
        </row>
        <row r="1063">
          <cell r="C1063">
            <v>800</v>
          </cell>
          <cell r="D1063" t="str">
            <v xml:space="preserve">MOBILIARIOS </v>
          </cell>
        </row>
        <row r="1089">
          <cell r="C1089">
            <v>900</v>
          </cell>
          <cell r="D1089" t="str">
            <v>SEGURIDAD AMBIENTAL E INDUSTRIAL</v>
          </cell>
        </row>
        <row r="1140">
          <cell r="C1140">
            <v>1000</v>
          </cell>
          <cell r="D1140" t="str">
            <v>RED TELEFONICAS</v>
          </cell>
        </row>
        <row r="1216">
          <cell r="C1216">
            <v>1100</v>
          </cell>
          <cell r="D1216" t="str">
            <v>VARIOS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02"/>
  <sheetViews>
    <sheetView tabSelected="1" view="pageBreakPreview" topLeftCell="A66" zoomScale="90" zoomScaleNormal="100" zoomScaleSheetLayoutView="90" workbookViewId="0">
      <selection activeCell="B88" sqref="B88:C88"/>
    </sheetView>
  </sheetViews>
  <sheetFormatPr baseColWidth="10" defaultRowHeight="14.4" x14ac:dyDescent="0.3"/>
  <cols>
    <col min="1" max="1" width="5.88671875" customWidth="1"/>
    <col min="2" max="2" width="6.33203125" customWidth="1"/>
    <col min="3" max="3" width="66" customWidth="1"/>
    <col min="4" max="4" width="10" style="21" customWidth="1"/>
    <col min="5" max="5" width="12.6640625" bestFit="1" customWidth="1"/>
    <col min="6" max="6" width="14.5546875" bestFit="1" customWidth="1"/>
    <col min="7" max="7" width="15.88671875" customWidth="1"/>
    <col min="10" max="10" width="13.77734375" bestFit="1" customWidth="1"/>
    <col min="13" max="13" width="13.6640625" bestFit="1" customWidth="1"/>
  </cols>
  <sheetData>
    <row r="2" spans="1:10" ht="22.2" x14ac:dyDescent="0.45">
      <c r="A2" s="115" t="s">
        <v>12</v>
      </c>
      <c r="B2" s="115"/>
      <c r="C2" s="115"/>
      <c r="D2" s="115"/>
      <c r="E2" s="115"/>
      <c r="F2" s="115"/>
      <c r="G2" s="115"/>
    </row>
    <row r="3" spans="1:10" ht="15.6" x14ac:dyDescent="0.3">
      <c r="A3" s="116" t="s">
        <v>0</v>
      </c>
      <c r="B3" s="116"/>
      <c r="C3" s="116"/>
      <c r="D3" s="116"/>
      <c r="E3" s="116"/>
      <c r="F3" s="116"/>
      <c r="G3" s="116"/>
    </row>
    <row r="6" spans="1:10" ht="15" customHeight="1" x14ac:dyDescent="0.3">
      <c r="A6" s="3" t="s">
        <v>1</v>
      </c>
      <c r="B6" s="3"/>
      <c r="C6" s="117" t="s">
        <v>204</v>
      </c>
      <c r="D6" s="117"/>
      <c r="E6" s="117"/>
      <c r="F6" s="117"/>
      <c r="G6" s="117"/>
    </row>
    <row r="7" spans="1:10" x14ac:dyDescent="0.3">
      <c r="A7" s="4" t="s">
        <v>2</v>
      </c>
      <c r="B7" s="4"/>
      <c r="C7" s="1" t="s">
        <v>205</v>
      </c>
    </row>
    <row r="8" spans="1:10" x14ac:dyDescent="0.3">
      <c r="A8" s="4" t="s">
        <v>3</v>
      </c>
      <c r="B8" s="4"/>
      <c r="C8" s="2" t="s">
        <v>4</v>
      </c>
    </row>
    <row r="9" spans="1:10" x14ac:dyDescent="0.3">
      <c r="A9" s="4" t="s">
        <v>5</v>
      </c>
      <c r="B9" s="4"/>
      <c r="C9" s="2" t="s">
        <v>70</v>
      </c>
    </row>
    <row r="10" spans="1:10" ht="15" thickBot="1" x14ac:dyDescent="0.35">
      <c r="F10" s="108"/>
      <c r="G10" s="108"/>
    </row>
    <row r="11" spans="1:10" s="22" customFormat="1" x14ac:dyDescent="0.3">
      <c r="A11" s="53" t="s">
        <v>6</v>
      </c>
      <c r="B11" s="118" t="s">
        <v>7</v>
      </c>
      <c r="C11" s="119"/>
      <c r="D11" s="35" t="s">
        <v>8</v>
      </c>
      <c r="E11" s="36" t="s">
        <v>9</v>
      </c>
      <c r="F11" s="35" t="s">
        <v>10</v>
      </c>
      <c r="G11" s="37" t="s">
        <v>11</v>
      </c>
    </row>
    <row r="12" spans="1:10" s="22" customFormat="1" x14ac:dyDescent="0.3">
      <c r="A12" s="55">
        <v>1</v>
      </c>
      <c r="B12" s="29" t="s">
        <v>65</v>
      </c>
      <c r="C12" s="27"/>
      <c r="D12" s="27"/>
      <c r="E12" s="27"/>
      <c r="F12" s="28"/>
      <c r="G12" s="38"/>
    </row>
    <row r="13" spans="1:10" s="22" customFormat="1" x14ac:dyDescent="0.3">
      <c r="A13" s="54">
        <v>1.1000000000000001</v>
      </c>
      <c r="B13" s="120" t="s">
        <v>13</v>
      </c>
      <c r="C13" s="120"/>
      <c r="D13" s="23"/>
      <c r="E13" s="24"/>
      <c r="F13" s="25"/>
      <c r="G13" s="38"/>
    </row>
    <row r="14" spans="1:10" s="22" customFormat="1" x14ac:dyDescent="0.3">
      <c r="A14" s="54" t="s">
        <v>93</v>
      </c>
      <c r="B14" s="112" t="s">
        <v>14</v>
      </c>
      <c r="C14" s="112"/>
      <c r="D14" s="23" t="s">
        <v>37</v>
      </c>
      <c r="E14" s="24">
        <v>33847</v>
      </c>
      <c r="F14" s="25"/>
      <c r="G14" s="38">
        <f>+E14*F14</f>
        <v>0</v>
      </c>
      <c r="I14" s="102"/>
      <c r="J14" s="103"/>
    </row>
    <row r="15" spans="1:10" s="22" customFormat="1" x14ac:dyDescent="0.3">
      <c r="A15" s="54" t="s">
        <v>94</v>
      </c>
      <c r="B15" s="112" t="s">
        <v>15</v>
      </c>
      <c r="C15" s="112"/>
      <c r="D15" s="23" t="s">
        <v>8</v>
      </c>
      <c r="E15" s="24">
        <v>1</v>
      </c>
      <c r="F15" s="25"/>
      <c r="G15" s="38">
        <f>+E15*F15</f>
        <v>0</v>
      </c>
      <c r="I15" s="102"/>
      <c r="J15" s="103"/>
    </row>
    <row r="16" spans="1:10" s="22" customFormat="1" x14ac:dyDescent="0.3">
      <c r="A16" s="54">
        <v>1.2</v>
      </c>
      <c r="B16" s="120" t="s">
        <v>16</v>
      </c>
      <c r="C16" s="120"/>
      <c r="D16" s="23"/>
      <c r="E16" s="24"/>
      <c r="F16" s="25"/>
      <c r="G16" s="38"/>
      <c r="I16" s="102"/>
      <c r="J16" s="103"/>
    </row>
    <row r="17" spans="1:10" s="22" customFormat="1" ht="44.4" customHeight="1" x14ac:dyDescent="0.3">
      <c r="A17" s="54" t="s">
        <v>95</v>
      </c>
      <c r="B17" s="114" t="s">
        <v>206</v>
      </c>
      <c r="C17" s="114"/>
      <c r="D17" s="23" t="s">
        <v>51</v>
      </c>
      <c r="E17" s="24">
        <f>8989.31*2.2</f>
        <v>19776.482</v>
      </c>
      <c r="F17" s="25"/>
      <c r="G17" s="38">
        <f>+E17*F17</f>
        <v>0</v>
      </c>
      <c r="I17" s="102"/>
      <c r="J17" s="103"/>
    </row>
    <row r="18" spans="1:10" s="22" customFormat="1" x14ac:dyDescent="0.3">
      <c r="A18" s="54" t="s">
        <v>96</v>
      </c>
      <c r="B18" s="112" t="s">
        <v>207</v>
      </c>
      <c r="C18" s="112"/>
      <c r="D18" s="23" t="s">
        <v>51</v>
      </c>
      <c r="E18" s="24">
        <f>(22.52*558.58*2.2)-E17</f>
        <v>7897.8055200000053</v>
      </c>
      <c r="F18" s="25"/>
      <c r="G18" s="38">
        <f t="shared" ref="G18:G92" si="0">+E18*F18</f>
        <v>0</v>
      </c>
      <c r="I18" s="102"/>
      <c r="J18" s="103"/>
    </row>
    <row r="19" spans="1:10" s="22" customFormat="1" x14ac:dyDescent="0.3">
      <c r="A19" s="54" t="s">
        <v>97</v>
      </c>
      <c r="B19" s="112" t="s">
        <v>208</v>
      </c>
      <c r="C19" s="112"/>
      <c r="D19" s="23" t="s">
        <v>51</v>
      </c>
      <c r="E19" s="24">
        <f>6.26*558.58*2.2</f>
        <v>7692.7637600000016</v>
      </c>
      <c r="F19" s="25"/>
      <c r="G19" s="38">
        <f t="shared" si="0"/>
        <v>0</v>
      </c>
      <c r="I19" s="102"/>
      <c r="J19" s="103"/>
    </row>
    <row r="20" spans="1:10" s="22" customFormat="1" x14ac:dyDescent="0.3">
      <c r="A20" s="54" t="s">
        <v>98</v>
      </c>
      <c r="B20" s="112" t="s">
        <v>17</v>
      </c>
      <c r="C20" s="112"/>
      <c r="D20" s="23" t="s">
        <v>37</v>
      </c>
      <c r="E20" s="24">
        <f>8.5*558.58</f>
        <v>4747.93</v>
      </c>
      <c r="F20" s="25"/>
      <c r="G20" s="38">
        <f t="shared" si="0"/>
        <v>0</v>
      </c>
      <c r="I20" s="102"/>
      <c r="J20" s="103"/>
    </row>
    <row r="21" spans="1:10" s="22" customFormat="1" x14ac:dyDescent="0.3">
      <c r="A21" s="54" t="s">
        <v>99</v>
      </c>
      <c r="B21" s="112" t="s">
        <v>203</v>
      </c>
      <c r="C21" s="112"/>
      <c r="D21" s="23" t="s">
        <v>52</v>
      </c>
      <c r="E21" s="24">
        <f>19257.11+2418.6</f>
        <v>21675.71</v>
      </c>
      <c r="F21" s="25"/>
      <c r="G21" s="38">
        <f t="shared" si="0"/>
        <v>0</v>
      </c>
      <c r="I21" s="102"/>
      <c r="J21" s="103"/>
    </row>
    <row r="22" spans="1:10" s="22" customFormat="1" x14ac:dyDescent="0.3">
      <c r="A22" s="54" t="s">
        <v>100</v>
      </c>
      <c r="B22" s="112" t="s">
        <v>209</v>
      </c>
      <c r="C22" s="112"/>
      <c r="D22" s="23" t="s">
        <v>52</v>
      </c>
      <c r="E22" s="24">
        <f>+E14*0.25</f>
        <v>8461.75</v>
      </c>
      <c r="F22" s="25"/>
      <c r="G22" s="38">
        <f t="shared" si="0"/>
        <v>0</v>
      </c>
      <c r="I22" s="102"/>
      <c r="J22" s="103"/>
    </row>
    <row r="23" spans="1:10" s="22" customFormat="1" x14ac:dyDescent="0.3">
      <c r="A23" s="54" t="s">
        <v>101</v>
      </c>
      <c r="B23" s="112" t="s">
        <v>210</v>
      </c>
      <c r="C23" s="112"/>
      <c r="D23" s="23" t="s">
        <v>52</v>
      </c>
      <c r="E23" s="24">
        <f>+E14*0.3</f>
        <v>10154.1</v>
      </c>
      <c r="F23" s="25"/>
      <c r="G23" s="38">
        <f t="shared" si="0"/>
        <v>0</v>
      </c>
      <c r="I23" s="102"/>
      <c r="J23" s="103"/>
    </row>
    <row r="24" spans="1:10" s="22" customFormat="1" x14ac:dyDescent="0.3">
      <c r="A24" s="54" t="s">
        <v>102</v>
      </c>
      <c r="B24" s="112" t="s">
        <v>201</v>
      </c>
      <c r="C24" s="112"/>
      <c r="D24" s="23" t="s">
        <v>37</v>
      </c>
      <c r="E24" s="24">
        <f>33847*2</f>
        <v>67694</v>
      </c>
      <c r="F24" s="25"/>
      <c r="G24" s="38">
        <f t="shared" si="0"/>
        <v>0</v>
      </c>
      <c r="I24" s="102"/>
      <c r="J24" s="103"/>
    </row>
    <row r="25" spans="1:10" s="22" customFormat="1" ht="46.2" customHeight="1" x14ac:dyDescent="0.3">
      <c r="A25" s="54" t="s">
        <v>103</v>
      </c>
      <c r="B25" s="114" t="s">
        <v>211</v>
      </c>
      <c r="C25" s="114"/>
      <c r="D25" s="23" t="s">
        <v>37</v>
      </c>
      <c r="E25" s="24">
        <v>33847</v>
      </c>
      <c r="F25" s="25"/>
      <c r="G25" s="38">
        <f t="shared" si="0"/>
        <v>0</v>
      </c>
      <c r="I25" s="102"/>
      <c r="J25" s="103"/>
    </row>
    <row r="26" spans="1:10" s="22" customFormat="1" x14ac:dyDescent="0.3">
      <c r="A26" s="54" t="s">
        <v>104</v>
      </c>
      <c r="B26" s="112" t="s">
        <v>18</v>
      </c>
      <c r="C26" s="112"/>
      <c r="D26" s="23" t="s">
        <v>53</v>
      </c>
      <c r="E26" s="24">
        <f>+E18*17.5</f>
        <v>138211.59660000011</v>
      </c>
      <c r="F26" s="25"/>
      <c r="G26" s="38">
        <f t="shared" si="0"/>
        <v>0</v>
      </c>
      <c r="I26" s="102"/>
      <c r="J26" s="103"/>
    </row>
    <row r="27" spans="1:10" s="22" customFormat="1" x14ac:dyDescent="0.3">
      <c r="A27" s="54" t="s">
        <v>105</v>
      </c>
      <c r="B27" s="112" t="s">
        <v>19</v>
      </c>
      <c r="C27" s="112"/>
      <c r="D27" s="23" t="s">
        <v>53</v>
      </c>
      <c r="E27" s="24">
        <f>+E19*17.5</f>
        <v>134623.36580000003</v>
      </c>
      <c r="F27" s="25"/>
      <c r="G27" s="38">
        <f t="shared" si="0"/>
        <v>0</v>
      </c>
      <c r="I27" s="102"/>
      <c r="J27" s="103"/>
    </row>
    <row r="28" spans="1:10" s="22" customFormat="1" x14ac:dyDescent="0.3">
      <c r="A28" s="54" t="s">
        <v>106</v>
      </c>
      <c r="B28" s="112" t="s">
        <v>45</v>
      </c>
      <c r="C28" s="112"/>
      <c r="D28" s="23" t="s">
        <v>54</v>
      </c>
      <c r="E28" s="24">
        <f>+E21*17.5</f>
        <v>379324.92499999999</v>
      </c>
      <c r="F28" s="25"/>
      <c r="G28" s="38">
        <f t="shared" si="0"/>
        <v>0</v>
      </c>
      <c r="I28" s="102"/>
      <c r="J28" s="103"/>
    </row>
    <row r="29" spans="1:10" s="22" customFormat="1" x14ac:dyDescent="0.3">
      <c r="A29" s="54" t="s">
        <v>107</v>
      </c>
      <c r="B29" s="112" t="s">
        <v>44</v>
      </c>
      <c r="C29" s="112"/>
      <c r="D29" s="23" t="s">
        <v>54</v>
      </c>
      <c r="E29" s="24">
        <f>+E22*17.5</f>
        <v>148080.625</v>
      </c>
      <c r="F29" s="25"/>
      <c r="G29" s="38">
        <f t="shared" si="0"/>
        <v>0</v>
      </c>
      <c r="I29" s="102"/>
      <c r="J29" s="103"/>
    </row>
    <row r="30" spans="1:10" s="22" customFormat="1" x14ac:dyDescent="0.3">
      <c r="A30" s="54" t="s">
        <v>108</v>
      </c>
      <c r="B30" s="112" t="s">
        <v>20</v>
      </c>
      <c r="C30" s="112"/>
      <c r="D30" s="23" t="s">
        <v>54</v>
      </c>
      <c r="E30" s="24">
        <f>+E22*17.5</f>
        <v>148080.625</v>
      </c>
      <c r="F30" s="25"/>
      <c r="G30" s="38">
        <f t="shared" ref="G30" si="1">+E30*F30</f>
        <v>0</v>
      </c>
      <c r="I30" s="102"/>
      <c r="J30" s="103"/>
    </row>
    <row r="31" spans="1:10" s="22" customFormat="1" x14ac:dyDescent="0.3">
      <c r="A31" s="54" t="s">
        <v>109</v>
      </c>
      <c r="B31" s="112" t="s">
        <v>56</v>
      </c>
      <c r="C31" s="112"/>
      <c r="D31" s="23" t="s">
        <v>52</v>
      </c>
      <c r="E31" s="24">
        <f>((2.5129+1.0809)/2)*558.58</f>
        <v>1003.712402</v>
      </c>
      <c r="F31" s="25"/>
      <c r="G31" s="38">
        <f t="shared" si="0"/>
        <v>0</v>
      </c>
      <c r="I31" s="102"/>
      <c r="J31" s="103"/>
    </row>
    <row r="32" spans="1:10" s="22" customFormat="1" x14ac:dyDescent="0.3">
      <c r="A32" s="54"/>
      <c r="B32" s="109" t="s">
        <v>152</v>
      </c>
      <c r="C32" s="110"/>
      <c r="D32" s="110"/>
      <c r="E32" s="110"/>
      <c r="F32" s="111"/>
      <c r="G32" s="40">
        <f>+SUM(G14:G31)</f>
        <v>0</v>
      </c>
      <c r="I32" s="102"/>
      <c r="J32" s="103"/>
    </row>
    <row r="33" spans="1:13" s="22" customFormat="1" x14ac:dyDescent="0.3">
      <c r="A33" s="56">
        <v>2</v>
      </c>
      <c r="B33" s="33" t="s">
        <v>62</v>
      </c>
      <c r="C33" s="34"/>
      <c r="D33" s="30"/>
      <c r="E33" s="31"/>
      <c r="F33" s="32"/>
      <c r="G33" s="41"/>
      <c r="I33" s="102"/>
      <c r="J33" s="103"/>
      <c r="M33" s="103"/>
    </row>
    <row r="34" spans="1:13" x14ac:dyDescent="0.3">
      <c r="A34" s="57">
        <v>2.1</v>
      </c>
      <c r="B34" s="33" t="s">
        <v>57</v>
      </c>
      <c r="C34" s="34"/>
      <c r="D34" s="30"/>
      <c r="E34" s="31"/>
      <c r="F34" s="32"/>
      <c r="G34" s="41"/>
      <c r="I34" s="102"/>
      <c r="J34" s="103"/>
    </row>
    <row r="35" spans="1:13" x14ac:dyDescent="0.3">
      <c r="A35" s="57" t="s">
        <v>110</v>
      </c>
      <c r="B35" s="112" t="s">
        <v>71</v>
      </c>
      <c r="C35" s="112"/>
      <c r="D35" s="23" t="s">
        <v>52</v>
      </c>
      <c r="E35" s="51">
        <v>25.71</v>
      </c>
      <c r="F35" s="25"/>
      <c r="G35" s="38">
        <f t="shared" si="0"/>
        <v>0</v>
      </c>
      <c r="I35" s="102"/>
      <c r="J35" s="103"/>
    </row>
    <row r="36" spans="1:13" x14ac:dyDescent="0.3">
      <c r="A36" s="57" t="s">
        <v>111</v>
      </c>
      <c r="B36" s="112" t="s">
        <v>72</v>
      </c>
      <c r="C36" s="112"/>
      <c r="D36" s="23" t="s">
        <v>52</v>
      </c>
      <c r="E36" s="51">
        <v>7.98</v>
      </c>
      <c r="F36" s="25"/>
      <c r="G36" s="38">
        <f t="shared" si="0"/>
        <v>0</v>
      </c>
      <c r="I36" s="102"/>
      <c r="J36" s="103"/>
    </row>
    <row r="37" spans="1:13" x14ac:dyDescent="0.3">
      <c r="A37" s="57">
        <v>2.2000000000000002</v>
      </c>
      <c r="B37" s="33" t="s">
        <v>58</v>
      </c>
      <c r="C37" s="34"/>
      <c r="D37" s="30"/>
      <c r="E37" s="50"/>
      <c r="F37" s="32"/>
      <c r="G37" s="41"/>
      <c r="I37" s="102"/>
      <c r="J37" s="103"/>
    </row>
    <row r="38" spans="1:13" x14ac:dyDescent="0.3">
      <c r="A38" s="57" t="s">
        <v>112</v>
      </c>
      <c r="B38" s="112" t="s">
        <v>73</v>
      </c>
      <c r="C38" s="112"/>
      <c r="D38" s="23" t="s">
        <v>52</v>
      </c>
      <c r="E38" s="51">
        <v>1.2</v>
      </c>
      <c r="F38" s="25"/>
      <c r="G38" s="38">
        <f>+E38*F38</f>
        <v>0</v>
      </c>
      <c r="I38" s="102"/>
      <c r="J38" s="103"/>
    </row>
    <row r="39" spans="1:13" x14ac:dyDescent="0.3">
      <c r="A39" s="57" t="s">
        <v>113</v>
      </c>
      <c r="B39" s="112" t="s">
        <v>74</v>
      </c>
      <c r="C39" s="112"/>
      <c r="D39" s="23" t="s">
        <v>52</v>
      </c>
      <c r="E39" s="51">
        <v>5.13</v>
      </c>
      <c r="F39" s="25"/>
      <c r="G39" s="38">
        <f t="shared" si="0"/>
        <v>0</v>
      </c>
      <c r="I39" s="102"/>
      <c r="J39" s="103"/>
    </row>
    <row r="40" spans="1:13" x14ac:dyDescent="0.3">
      <c r="A40" s="57">
        <v>2.2999999999999998</v>
      </c>
      <c r="B40" s="33" t="s">
        <v>59</v>
      </c>
      <c r="C40" s="34"/>
      <c r="D40" s="30"/>
      <c r="E40" s="50"/>
      <c r="F40" s="32"/>
      <c r="G40" s="41"/>
      <c r="I40" s="102"/>
      <c r="J40" s="103"/>
    </row>
    <row r="41" spans="1:13" x14ac:dyDescent="0.3">
      <c r="A41" s="57" t="s">
        <v>114</v>
      </c>
      <c r="B41" s="112" t="s">
        <v>75</v>
      </c>
      <c r="C41" s="112"/>
      <c r="D41" s="23" t="s">
        <v>52</v>
      </c>
      <c r="E41" s="51">
        <v>7.72</v>
      </c>
      <c r="F41" s="25"/>
      <c r="G41" s="38">
        <f t="shared" si="0"/>
        <v>0</v>
      </c>
      <c r="I41" s="102"/>
      <c r="J41" s="103"/>
    </row>
    <row r="42" spans="1:13" x14ac:dyDescent="0.3">
      <c r="A42" s="57" t="s">
        <v>115</v>
      </c>
      <c r="B42" s="112" t="s">
        <v>76</v>
      </c>
      <c r="C42" s="112"/>
      <c r="D42" s="23" t="s">
        <v>52</v>
      </c>
      <c r="E42" s="51">
        <v>8.51</v>
      </c>
      <c r="F42" s="25"/>
      <c r="G42" s="38">
        <f t="shared" si="0"/>
        <v>0</v>
      </c>
      <c r="I42" s="102"/>
      <c r="J42" s="103"/>
    </row>
    <row r="43" spans="1:13" s="48" customFormat="1" ht="30" customHeight="1" x14ac:dyDescent="0.3">
      <c r="A43" s="57" t="s">
        <v>116</v>
      </c>
      <c r="B43" s="114" t="s">
        <v>77</v>
      </c>
      <c r="C43" s="114"/>
      <c r="D43" s="45" t="s">
        <v>148</v>
      </c>
      <c r="E43" s="52">
        <v>3537.89</v>
      </c>
      <c r="F43" s="46"/>
      <c r="G43" s="47">
        <f t="shared" si="0"/>
        <v>0</v>
      </c>
      <c r="I43" s="102"/>
      <c r="J43" s="103"/>
    </row>
    <row r="44" spans="1:13" x14ac:dyDescent="0.3">
      <c r="A44" s="57">
        <v>2.4</v>
      </c>
      <c r="B44" s="33" t="s">
        <v>60</v>
      </c>
      <c r="C44" s="34"/>
      <c r="D44" s="30"/>
      <c r="E44" s="50"/>
      <c r="F44" s="32"/>
      <c r="G44" s="41"/>
      <c r="I44" s="102"/>
      <c r="J44" s="103"/>
    </row>
    <row r="45" spans="1:13" x14ac:dyDescent="0.3">
      <c r="A45" s="57" t="s">
        <v>117</v>
      </c>
      <c r="B45" s="112" t="s">
        <v>78</v>
      </c>
      <c r="C45" s="112"/>
      <c r="D45" s="23" t="s">
        <v>8</v>
      </c>
      <c r="E45" s="51">
        <v>48</v>
      </c>
      <c r="F45" s="25"/>
      <c r="G45" s="38">
        <f t="shared" si="0"/>
        <v>0</v>
      </c>
      <c r="I45" s="102"/>
      <c r="J45" s="103"/>
    </row>
    <row r="46" spans="1:13" x14ac:dyDescent="0.3">
      <c r="A46" s="57" t="s">
        <v>118</v>
      </c>
      <c r="B46" s="112" t="s">
        <v>46</v>
      </c>
      <c r="C46" s="112"/>
      <c r="D46" s="23" t="s">
        <v>37</v>
      </c>
      <c r="E46" s="51">
        <v>220</v>
      </c>
      <c r="F46" s="25"/>
      <c r="G46" s="38">
        <f t="shared" si="0"/>
        <v>0</v>
      </c>
      <c r="I46" s="102"/>
      <c r="J46" s="103"/>
    </row>
    <row r="47" spans="1:13" x14ac:dyDescent="0.3">
      <c r="A47" s="57" t="s">
        <v>119</v>
      </c>
      <c r="B47" s="112" t="s">
        <v>79</v>
      </c>
      <c r="C47" s="112"/>
      <c r="D47" s="23" t="s">
        <v>8</v>
      </c>
      <c r="E47" s="51">
        <v>220</v>
      </c>
      <c r="F47" s="25"/>
      <c r="G47" s="38">
        <f t="shared" si="0"/>
        <v>0</v>
      </c>
      <c r="I47" s="102"/>
      <c r="J47" s="103"/>
    </row>
    <row r="48" spans="1:13" x14ac:dyDescent="0.3">
      <c r="A48" s="57" t="s">
        <v>120</v>
      </c>
      <c r="B48" s="112" t="s">
        <v>80</v>
      </c>
      <c r="C48" s="112"/>
      <c r="D48" s="23" t="s">
        <v>37</v>
      </c>
      <c r="E48" s="51">
        <v>220</v>
      </c>
      <c r="F48" s="25"/>
      <c r="G48" s="38">
        <f t="shared" si="0"/>
        <v>0</v>
      </c>
      <c r="I48" s="102"/>
      <c r="J48" s="103"/>
    </row>
    <row r="49" spans="1:10" x14ac:dyDescent="0.3">
      <c r="A49" s="57" t="s">
        <v>121</v>
      </c>
      <c r="B49" s="112" t="s">
        <v>81</v>
      </c>
      <c r="C49" s="112"/>
      <c r="D49" s="23" t="s">
        <v>8</v>
      </c>
      <c r="E49" s="51">
        <v>64</v>
      </c>
      <c r="F49" s="25"/>
      <c r="G49" s="38">
        <f t="shared" si="0"/>
        <v>0</v>
      </c>
      <c r="I49" s="102"/>
      <c r="J49" s="103"/>
    </row>
    <row r="50" spans="1:10" x14ac:dyDescent="0.3">
      <c r="A50" s="57" t="s">
        <v>122</v>
      </c>
      <c r="B50" s="112" t="s">
        <v>82</v>
      </c>
      <c r="C50" s="112"/>
      <c r="D50" s="23" t="s">
        <v>8</v>
      </c>
      <c r="E50" s="51">
        <v>144</v>
      </c>
      <c r="F50" s="25"/>
      <c r="G50" s="38">
        <f t="shared" si="0"/>
        <v>0</v>
      </c>
      <c r="I50" s="102"/>
      <c r="J50" s="103"/>
    </row>
    <row r="51" spans="1:10" x14ac:dyDescent="0.3">
      <c r="A51" s="57" t="s">
        <v>123</v>
      </c>
      <c r="B51" s="112" t="s">
        <v>83</v>
      </c>
      <c r="C51" s="112"/>
      <c r="D51" s="23" t="s">
        <v>55</v>
      </c>
      <c r="E51" s="51">
        <v>1250</v>
      </c>
      <c r="F51" s="25"/>
      <c r="G51" s="38">
        <f t="shared" si="0"/>
        <v>0</v>
      </c>
      <c r="I51" s="102"/>
      <c r="J51" s="103"/>
    </row>
    <row r="52" spans="1:10" x14ac:dyDescent="0.3">
      <c r="A52" s="57">
        <v>2.5</v>
      </c>
      <c r="B52" s="33" t="s">
        <v>61</v>
      </c>
      <c r="C52" s="34"/>
      <c r="D52" s="30"/>
      <c r="E52" s="50"/>
      <c r="F52" s="32"/>
      <c r="G52" s="41"/>
      <c r="I52" s="102"/>
      <c r="J52" s="103"/>
    </row>
    <row r="53" spans="1:10" x14ac:dyDescent="0.3">
      <c r="A53" s="57" t="s">
        <v>124</v>
      </c>
      <c r="B53" s="112" t="s">
        <v>84</v>
      </c>
      <c r="C53" s="112"/>
      <c r="D53" s="23" t="s">
        <v>37</v>
      </c>
      <c r="E53" s="51">
        <v>154</v>
      </c>
      <c r="F53" s="25"/>
      <c r="G53" s="38">
        <f t="shared" si="0"/>
        <v>0</v>
      </c>
      <c r="I53" s="102"/>
      <c r="J53" s="103"/>
    </row>
    <row r="54" spans="1:10" x14ac:dyDescent="0.3">
      <c r="A54" s="57" t="s">
        <v>125</v>
      </c>
      <c r="B54" s="112" t="s">
        <v>85</v>
      </c>
      <c r="C54" s="112"/>
      <c r="D54" s="23" t="s">
        <v>37</v>
      </c>
      <c r="E54" s="51">
        <v>220</v>
      </c>
      <c r="F54" s="25"/>
      <c r="G54" s="38">
        <f t="shared" si="0"/>
        <v>0</v>
      </c>
      <c r="I54" s="102"/>
      <c r="J54" s="103"/>
    </row>
    <row r="55" spans="1:10" x14ac:dyDescent="0.3">
      <c r="A55" s="57" t="s">
        <v>126</v>
      </c>
      <c r="B55" s="112" t="s">
        <v>87</v>
      </c>
      <c r="C55" s="112"/>
      <c r="D55" s="23" t="s">
        <v>37</v>
      </c>
      <c r="E55" s="51">
        <v>220</v>
      </c>
      <c r="F55" s="25"/>
      <c r="G55" s="38">
        <f t="shared" si="0"/>
        <v>0</v>
      </c>
      <c r="I55" s="102"/>
      <c r="J55" s="103"/>
    </row>
    <row r="56" spans="1:10" x14ac:dyDescent="0.3">
      <c r="A56" s="57" t="s">
        <v>127</v>
      </c>
      <c r="B56" s="112" t="s">
        <v>202</v>
      </c>
      <c r="C56" s="112"/>
      <c r="D56" s="23" t="s">
        <v>37</v>
      </c>
      <c r="E56" s="51">
        <v>220</v>
      </c>
      <c r="F56" s="25"/>
      <c r="G56" s="38">
        <f t="shared" si="0"/>
        <v>0</v>
      </c>
      <c r="I56" s="102"/>
      <c r="J56" s="103"/>
    </row>
    <row r="57" spans="1:10" s="22" customFormat="1" x14ac:dyDescent="0.3">
      <c r="A57" s="54"/>
      <c r="B57" s="109" t="s">
        <v>151</v>
      </c>
      <c r="C57" s="110"/>
      <c r="D57" s="110"/>
      <c r="E57" s="110"/>
      <c r="F57" s="111"/>
      <c r="G57" s="40">
        <f>+SUM(G35:G56)</f>
        <v>0</v>
      </c>
      <c r="I57" s="102"/>
      <c r="J57" s="103"/>
    </row>
    <row r="58" spans="1:10" x14ac:dyDescent="0.3">
      <c r="A58" s="57">
        <v>3</v>
      </c>
      <c r="B58" s="33" t="s">
        <v>63</v>
      </c>
      <c r="C58" s="34"/>
      <c r="D58" s="30"/>
      <c r="E58" s="31"/>
      <c r="F58" s="32"/>
      <c r="G58" s="41"/>
      <c r="I58" s="102"/>
      <c r="J58" s="103"/>
    </row>
    <row r="59" spans="1:10" x14ac:dyDescent="0.3">
      <c r="A59" s="57">
        <v>3.1</v>
      </c>
      <c r="B59" s="33" t="s">
        <v>57</v>
      </c>
      <c r="C59" s="34"/>
      <c r="D59" s="30"/>
      <c r="E59" s="31"/>
      <c r="F59" s="32"/>
      <c r="G59" s="41"/>
      <c r="I59" s="102"/>
      <c r="J59" s="103"/>
    </row>
    <row r="60" spans="1:10" x14ac:dyDescent="0.3">
      <c r="A60" s="57" t="s">
        <v>128</v>
      </c>
      <c r="B60" s="112" t="s">
        <v>88</v>
      </c>
      <c r="C60" s="112"/>
      <c r="D60" s="23" t="s">
        <v>52</v>
      </c>
      <c r="E60" s="51">
        <v>100.53</v>
      </c>
      <c r="F60" s="25"/>
      <c r="G60" s="38">
        <f t="shared" si="0"/>
        <v>0</v>
      </c>
      <c r="I60" s="102"/>
      <c r="J60" s="103"/>
    </row>
    <row r="61" spans="1:10" x14ac:dyDescent="0.3">
      <c r="A61" s="57" t="s">
        <v>129</v>
      </c>
      <c r="B61" s="112" t="s">
        <v>72</v>
      </c>
      <c r="C61" s="112"/>
      <c r="D61" s="23" t="s">
        <v>52</v>
      </c>
      <c r="E61" s="51">
        <v>29.82</v>
      </c>
      <c r="F61" s="25"/>
      <c r="G61" s="38">
        <f t="shared" si="0"/>
        <v>0</v>
      </c>
      <c r="I61" s="102"/>
      <c r="J61" s="103"/>
    </row>
    <row r="62" spans="1:10" x14ac:dyDescent="0.3">
      <c r="A62" s="57">
        <v>3.2</v>
      </c>
      <c r="B62" s="33" t="s">
        <v>58</v>
      </c>
      <c r="C62" s="34"/>
      <c r="D62" s="30"/>
      <c r="E62" s="50"/>
      <c r="F62" s="32"/>
      <c r="G62" s="41"/>
      <c r="I62" s="102"/>
      <c r="J62" s="103"/>
    </row>
    <row r="63" spans="1:10" x14ac:dyDescent="0.3">
      <c r="A63" s="57" t="s">
        <v>130</v>
      </c>
      <c r="B63" s="112" t="s">
        <v>73</v>
      </c>
      <c r="C63" s="112"/>
      <c r="D63" s="23" t="s">
        <v>52</v>
      </c>
      <c r="E63" s="51">
        <v>4.47</v>
      </c>
      <c r="F63" s="25"/>
      <c r="G63" s="38">
        <f t="shared" si="0"/>
        <v>0</v>
      </c>
      <c r="I63" s="102"/>
      <c r="J63" s="103"/>
    </row>
    <row r="64" spans="1:10" x14ac:dyDescent="0.3">
      <c r="A64" s="57" t="s">
        <v>131</v>
      </c>
      <c r="B64" s="112" t="s">
        <v>74</v>
      </c>
      <c r="C64" s="112"/>
      <c r="D64" s="23" t="s">
        <v>52</v>
      </c>
      <c r="E64" s="51">
        <v>19.170000000000002</v>
      </c>
      <c r="F64" s="25"/>
      <c r="G64" s="38">
        <f t="shared" si="0"/>
        <v>0</v>
      </c>
      <c r="I64" s="102"/>
      <c r="J64" s="103"/>
    </row>
    <row r="65" spans="1:10" x14ac:dyDescent="0.3">
      <c r="A65" s="57">
        <v>3.3</v>
      </c>
      <c r="B65" s="33" t="s">
        <v>59</v>
      </c>
      <c r="C65" s="34"/>
      <c r="D65" s="30"/>
      <c r="E65" s="50"/>
      <c r="F65" s="32"/>
      <c r="G65" s="41"/>
      <c r="I65" s="102"/>
      <c r="J65" s="103"/>
    </row>
    <row r="66" spans="1:10" x14ac:dyDescent="0.3">
      <c r="A66" s="57" t="s">
        <v>132</v>
      </c>
      <c r="B66" s="112" t="s">
        <v>75</v>
      </c>
      <c r="C66" s="112"/>
      <c r="D66" s="23" t="s">
        <v>52</v>
      </c>
      <c r="E66" s="51">
        <v>51.03</v>
      </c>
      <c r="F66" s="25"/>
      <c r="G66" s="38">
        <f t="shared" si="0"/>
        <v>0</v>
      </c>
      <c r="I66" s="102"/>
      <c r="J66" s="103"/>
    </row>
    <row r="67" spans="1:10" x14ac:dyDescent="0.3">
      <c r="A67" s="57" t="s">
        <v>133</v>
      </c>
      <c r="B67" s="112" t="s">
        <v>76</v>
      </c>
      <c r="C67" s="112"/>
      <c r="D67" s="23" t="s">
        <v>52</v>
      </c>
      <c r="E67" s="51">
        <v>51.4</v>
      </c>
      <c r="F67" s="25"/>
      <c r="G67" s="38">
        <f t="shared" si="0"/>
        <v>0</v>
      </c>
      <c r="I67" s="102"/>
      <c r="J67" s="103"/>
    </row>
    <row r="68" spans="1:10" x14ac:dyDescent="0.3">
      <c r="A68" s="57" t="s">
        <v>134</v>
      </c>
      <c r="B68" s="112" t="s">
        <v>77</v>
      </c>
      <c r="C68" s="112"/>
      <c r="D68" s="23" t="s">
        <v>148</v>
      </c>
      <c r="E68" s="51">
        <v>5582.74</v>
      </c>
      <c r="F68" s="25"/>
      <c r="G68" s="38">
        <f t="shared" si="0"/>
        <v>0</v>
      </c>
      <c r="I68" s="102"/>
      <c r="J68" s="103"/>
    </row>
    <row r="69" spans="1:10" x14ac:dyDescent="0.3">
      <c r="A69" s="57">
        <v>3.4</v>
      </c>
      <c r="B69" s="33" t="s">
        <v>60</v>
      </c>
      <c r="C69" s="34"/>
      <c r="D69" s="30"/>
      <c r="E69" s="50"/>
      <c r="F69" s="32"/>
      <c r="G69" s="41"/>
      <c r="I69" s="102"/>
      <c r="J69" s="103"/>
    </row>
    <row r="70" spans="1:10" x14ac:dyDescent="0.3">
      <c r="A70" s="57" t="s">
        <v>135</v>
      </c>
      <c r="B70" s="112" t="s">
        <v>81</v>
      </c>
      <c r="C70" s="112"/>
      <c r="D70" s="23" t="s">
        <v>8</v>
      </c>
      <c r="E70" s="51">
        <v>288</v>
      </c>
      <c r="F70" s="25"/>
      <c r="G70" s="38">
        <f t="shared" si="0"/>
        <v>0</v>
      </c>
      <c r="I70" s="102"/>
      <c r="J70" s="103"/>
    </row>
    <row r="71" spans="1:10" x14ac:dyDescent="0.3">
      <c r="A71" s="57" t="s">
        <v>136</v>
      </c>
      <c r="B71" s="112" t="s">
        <v>82</v>
      </c>
      <c r="C71" s="112"/>
      <c r="D71" s="23" t="s">
        <v>8</v>
      </c>
      <c r="E71" s="51">
        <v>864</v>
      </c>
      <c r="F71" s="25"/>
      <c r="G71" s="38">
        <f t="shared" si="0"/>
        <v>0</v>
      </c>
      <c r="I71" s="102"/>
      <c r="J71" s="103"/>
    </row>
    <row r="72" spans="1:10" x14ac:dyDescent="0.3">
      <c r="A72" s="57" t="s">
        <v>137</v>
      </c>
      <c r="B72" s="112" t="s">
        <v>89</v>
      </c>
      <c r="C72" s="112"/>
      <c r="D72" s="23" t="s">
        <v>55</v>
      </c>
      <c r="E72" s="51">
        <v>484</v>
      </c>
      <c r="F72" s="25"/>
      <c r="G72" s="38">
        <f t="shared" si="0"/>
        <v>0</v>
      </c>
      <c r="I72" s="102"/>
      <c r="J72" s="103"/>
    </row>
    <row r="73" spans="1:10" x14ac:dyDescent="0.3">
      <c r="A73" s="57">
        <v>3.5</v>
      </c>
      <c r="B73" s="33" t="s">
        <v>61</v>
      </c>
      <c r="C73" s="34"/>
      <c r="D73" s="30"/>
      <c r="E73" s="50"/>
      <c r="F73" s="32"/>
      <c r="G73" s="41"/>
      <c r="I73" s="102"/>
      <c r="J73" s="103"/>
    </row>
    <row r="74" spans="1:10" x14ac:dyDescent="0.3">
      <c r="A74" s="57" t="s">
        <v>138</v>
      </c>
      <c r="B74" s="112" t="s">
        <v>90</v>
      </c>
      <c r="C74" s="112"/>
      <c r="D74" s="23" t="s">
        <v>37</v>
      </c>
      <c r="E74" s="51">
        <v>968</v>
      </c>
      <c r="F74" s="25"/>
      <c r="G74" s="38">
        <f t="shared" si="0"/>
        <v>0</v>
      </c>
      <c r="I74" s="102"/>
      <c r="J74" s="103"/>
    </row>
    <row r="75" spans="1:10" x14ac:dyDescent="0.3">
      <c r="A75" s="57" t="s">
        <v>139</v>
      </c>
      <c r="B75" s="112" t="s">
        <v>85</v>
      </c>
      <c r="C75" s="112"/>
      <c r="D75" s="23" t="s">
        <v>37</v>
      </c>
      <c r="E75" s="51">
        <v>968</v>
      </c>
      <c r="F75" s="25"/>
      <c r="G75" s="38">
        <f t="shared" si="0"/>
        <v>0</v>
      </c>
      <c r="I75" s="102"/>
      <c r="J75" s="103"/>
    </row>
    <row r="76" spans="1:10" x14ac:dyDescent="0.3">
      <c r="A76" s="57" t="s">
        <v>140</v>
      </c>
      <c r="B76" s="112" t="s">
        <v>86</v>
      </c>
      <c r="C76" s="112"/>
      <c r="D76" s="23" t="s">
        <v>37</v>
      </c>
      <c r="E76" s="51">
        <v>968</v>
      </c>
      <c r="F76" s="25"/>
      <c r="G76" s="38">
        <f t="shared" si="0"/>
        <v>0</v>
      </c>
      <c r="I76" s="102"/>
      <c r="J76" s="103"/>
    </row>
    <row r="77" spans="1:10" x14ac:dyDescent="0.3">
      <c r="A77" s="57">
        <v>3.6</v>
      </c>
      <c r="B77" s="33" t="s">
        <v>64</v>
      </c>
      <c r="C77" s="34"/>
      <c r="D77" s="30"/>
      <c r="E77" s="50"/>
      <c r="F77" s="32"/>
      <c r="G77" s="41"/>
      <c r="I77" s="102"/>
      <c r="J77" s="103"/>
    </row>
    <row r="78" spans="1:10" x14ac:dyDescent="0.3">
      <c r="A78" s="57" t="s">
        <v>141</v>
      </c>
      <c r="B78" s="112" t="s">
        <v>91</v>
      </c>
      <c r="C78" s="112"/>
      <c r="D78" s="23" t="s">
        <v>37</v>
      </c>
      <c r="E78" s="51">
        <v>30</v>
      </c>
      <c r="F78" s="25"/>
      <c r="G78" s="38">
        <f t="shared" si="0"/>
        <v>0</v>
      </c>
      <c r="I78" s="102"/>
      <c r="J78" s="103"/>
    </row>
    <row r="79" spans="1:10" x14ac:dyDescent="0.3">
      <c r="A79" s="57" t="s">
        <v>142</v>
      </c>
      <c r="B79" s="112" t="s">
        <v>92</v>
      </c>
      <c r="C79" s="112"/>
      <c r="D79" s="23" t="s">
        <v>37</v>
      </c>
      <c r="E79" s="51">
        <v>30</v>
      </c>
      <c r="F79" s="25"/>
      <c r="G79" s="38">
        <f t="shared" si="0"/>
        <v>0</v>
      </c>
      <c r="I79" s="102"/>
      <c r="J79" s="103"/>
    </row>
    <row r="80" spans="1:10" x14ac:dyDescent="0.3">
      <c r="A80" s="57" t="s">
        <v>143</v>
      </c>
      <c r="B80" s="112" t="s">
        <v>21</v>
      </c>
      <c r="C80" s="112"/>
      <c r="D80" s="23" t="s">
        <v>55</v>
      </c>
      <c r="E80" s="51">
        <v>320</v>
      </c>
      <c r="F80" s="25"/>
      <c r="G80" s="38">
        <f t="shared" si="0"/>
        <v>0</v>
      </c>
      <c r="I80" s="102"/>
      <c r="J80" s="103"/>
    </row>
    <row r="81" spans="1:10" x14ac:dyDescent="0.3">
      <c r="A81" s="57" t="s">
        <v>144</v>
      </c>
      <c r="B81" s="112" t="s">
        <v>22</v>
      </c>
      <c r="C81" s="112"/>
      <c r="D81" s="23" t="s">
        <v>37</v>
      </c>
      <c r="E81" s="51">
        <v>110</v>
      </c>
      <c r="F81" s="25"/>
      <c r="G81" s="38">
        <f t="shared" si="0"/>
        <v>0</v>
      </c>
      <c r="I81" s="102"/>
      <c r="J81" s="103"/>
    </row>
    <row r="82" spans="1:10" x14ac:dyDescent="0.3">
      <c r="A82" s="57" t="s">
        <v>145</v>
      </c>
      <c r="B82" s="112" t="s">
        <v>23</v>
      </c>
      <c r="C82" s="112"/>
      <c r="D82" s="23" t="s">
        <v>55</v>
      </c>
      <c r="E82" s="51">
        <v>220</v>
      </c>
      <c r="F82" s="25"/>
      <c r="G82" s="38">
        <f t="shared" si="0"/>
        <v>0</v>
      </c>
      <c r="I82" s="102"/>
      <c r="J82" s="103"/>
    </row>
    <row r="83" spans="1:10" x14ac:dyDescent="0.3">
      <c r="A83" s="57" t="s">
        <v>146</v>
      </c>
      <c r="B83" s="112" t="s">
        <v>24</v>
      </c>
      <c r="C83" s="112"/>
      <c r="D83" s="23" t="s">
        <v>52</v>
      </c>
      <c r="E83" s="51">
        <v>5</v>
      </c>
      <c r="F83" s="25"/>
      <c r="G83" s="38">
        <f t="shared" si="0"/>
        <v>0</v>
      </c>
      <c r="I83" s="102"/>
      <c r="J83" s="103"/>
    </row>
    <row r="84" spans="1:10" x14ac:dyDescent="0.3">
      <c r="A84" s="57" t="s">
        <v>147</v>
      </c>
      <c r="B84" s="112" t="s">
        <v>50</v>
      </c>
      <c r="C84" s="112"/>
      <c r="D84" s="23" t="s">
        <v>55</v>
      </c>
      <c r="E84" s="51">
        <v>140</v>
      </c>
      <c r="F84" s="25"/>
      <c r="G84" s="38">
        <f t="shared" si="0"/>
        <v>0</v>
      </c>
      <c r="I84" s="102"/>
      <c r="J84" s="103"/>
    </row>
    <row r="85" spans="1:10" s="22" customFormat="1" x14ac:dyDescent="0.3">
      <c r="A85" s="54"/>
      <c r="B85" s="109" t="s">
        <v>150</v>
      </c>
      <c r="C85" s="110"/>
      <c r="D85" s="110"/>
      <c r="E85" s="110"/>
      <c r="F85" s="111"/>
      <c r="G85" s="40">
        <f>+SUM(G60:G84)</f>
        <v>0</v>
      </c>
      <c r="I85" s="102"/>
      <c r="J85" s="103"/>
    </row>
    <row r="86" spans="1:10" s="22" customFormat="1" x14ac:dyDescent="0.3">
      <c r="A86" s="54">
        <v>4</v>
      </c>
      <c r="B86" s="33" t="s">
        <v>25</v>
      </c>
      <c r="C86" s="34"/>
      <c r="D86" s="30"/>
      <c r="E86" s="31"/>
      <c r="F86" s="32"/>
      <c r="G86" s="41"/>
      <c r="I86" s="102"/>
      <c r="J86" s="103"/>
    </row>
    <row r="87" spans="1:10" s="22" customFormat="1" x14ac:dyDescent="0.3">
      <c r="A87" s="54">
        <v>4.0999999999999996</v>
      </c>
      <c r="B87" s="112" t="s">
        <v>212</v>
      </c>
      <c r="C87" s="112"/>
      <c r="D87" s="23" t="s">
        <v>8</v>
      </c>
      <c r="E87" s="24">
        <v>4</v>
      </c>
      <c r="F87" s="25"/>
      <c r="G87" s="38">
        <f t="shared" si="0"/>
        <v>0</v>
      </c>
      <c r="I87" s="102"/>
      <c r="J87" s="103"/>
    </row>
    <row r="88" spans="1:10" s="22" customFormat="1" x14ac:dyDescent="0.3">
      <c r="A88" s="54">
        <v>4.2</v>
      </c>
      <c r="B88" s="112" t="s">
        <v>153</v>
      </c>
      <c r="C88" s="112"/>
      <c r="D88" s="23" t="s">
        <v>8</v>
      </c>
      <c r="E88" s="24">
        <v>4</v>
      </c>
      <c r="F88" s="25"/>
      <c r="G88" s="38">
        <f t="shared" ref="G88" si="2">+E88*F88</f>
        <v>0</v>
      </c>
      <c r="I88" s="102"/>
      <c r="J88" s="103"/>
    </row>
    <row r="89" spans="1:10" s="22" customFormat="1" x14ac:dyDescent="0.3">
      <c r="A89" s="54">
        <v>4.3</v>
      </c>
      <c r="B89" s="112" t="s">
        <v>26</v>
      </c>
      <c r="C89" s="112"/>
      <c r="D89" s="23" t="s">
        <v>8</v>
      </c>
      <c r="E89" s="24">
        <v>4</v>
      </c>
      <c r="F89" s="25"/>
      <c r="G89" s="38">
        <f t="shared" si="0"/>
        <v>0</v>
      </c>
      <c r="I89" s="102"/>
      <c r="J89" s="103"/>
    </row>
    <row r="90" spans="1:10" s="22" customFormat="1" x14ac:dyDescent="0.3">
      <c r="A90" s="54">
        <v>4.4000000000000004</v>
      </c>
      <c r="B90" s="112" t="s">
        <v>49</v>
      </c>
      <c r="C90" s="112"/>
      <c r="D90" s="23" t="s">
        <v>55</v>
      </c>
      <c r="E90" s="24">
        <v>625</v>
      </c>
      <c r="F90" s="25"/>
      <c r="G90" s="38">
        <f t="shared" si="0"/>
        <v>0</v>
      </c>
      <c r="I90" s="102"/>
      <c r="J90" s="103"/>
    </row>
    <row r="91" spans="1:10" s="22" customFormat="1" x14ac:dyDescent="0.3">
      <c r="A91" s="54">
        <v>4.5</v>
      </c>
      <c r="B91" s="112" t="s">
        <v>47</v>
      </c>
      <c r="C91" s="112"/>
      <c r="D91" s="23" t="s">
        <v>8</v>
      </c>
      <c r="E91" s="24">
        <v>1</v>
      </c>
      <c r="F91" s="25"/>
      <c r="G91" s="38">
        <f t="shared" si="0"/>
        <v>0</v>
      </c>
      <c r="I91" s="102"/>
      <c r="J91" s="103"/>
    </row>
    <row r="92" spans="1:10" s="22" customFormat="1" x14ac:dyDescent="0.3">
      <c r="A92" s="54">
        <v>4.5999999999999996</v>
      </c>
      <c r="B92" s="112" t="s">
        <v>48</v>
      </c>
      <c r="C92" s="112"/>
      <c r="D92" s="23" t="s">
        <v>55</v>
      </c>
      <c r="E92" s="24">
        <v>1250</v>
      </c>
      <c r="F92" s="25"/>
      <c r="G92" s="38">
        <f t="shared" si="0"/>
        <v>0</v>
      </c>
      <c r="I92" s="102"/>
      <c r="J92" s="103"/>
    </row>
    <row r="93" spans="1:10" s="22" customFormat="1" ht="15" thickBot="1" x14ac:dyDescent="0.35">
      <c r="A93" s="39"/>
      <c r="C93" s="42"/>
      <c r="D93" s="42"/>
      <c r="E93" s="42"/>
      <c r="F93" s="26" t="s">
        <v>149</v>
      </c>
      <c r="G93" s="49">
        <f>+SUM(G87:G92)</f>
        <v>0</v>
      </c>
      <c r="I93" s="102"/>
      <c r="J93" s="103"/>
    </row>
    <row r="94" spans="1:10" ht="16.2" thickBot="1" x14ac:dyDescent="0.35">
      <c r="B94" s="113"/>
      <c r="C94" s="113"/>
      <c r="F94" s="43" t="s">
        <v>11</v>
      </c>
      <c r="G94" s="44"/>
    </row>
    <row r="95" spans="1:10" x14ac:dyDescent="0.3">
      <c r="B95" s="113"/>
      <c r="C95" s="113"/>
    </row>
    <row r="96" spans="1:10" x14ac:dyDescent="0.3">
      <c r="B96" s="113"/>
      <c r="C96" s="113"/>
    </row>
    <row r="97" spans="2:10" x14ac:dyDescent="0.3">
      <c r="B97" s="113"/>
      <c r="C97" s="113"/>
    </row>
    <row r="98" spans="2:10" x14ac:dyDescent="0.3">
      <c r="B98" s="113"/>
      <c r="C98" s="113"/>
    </row>
    <row r="99" spans="2:10" x14ac:dyDescent="0.3">
      <c r="B99" s="113"/>
      <c r="C99" s="113"/>
      <c r="J99" s="106"/>
    </row>
    <row r="100" spans="2:10" x14ac:dyDescent="0.3">
      <c r="B100" s="113"/>
      <c r="C100" s="113"/>
    </row>
    <row r="101" spans="2:10" x14ac:dyDescent="0.3">
      <c r="B101" s="107"/>
      <c r="C101" s="107"/>
      <c r="D101" s="107"/>
      <c r="E101" s="107"/>
      <c r="F101" s="107"/>
    </row>
    <row r="102" spans="2:10" x14ac:dyDescent="0.3">
      <c r="B102" s="108"/>
      <c r="C102" s="108"/>
      <c r="D102" s="108"/>
      <c r="E102" s="108"/>
      <c r="F102" s="108"/>
    </row>
  </sheetData>
  <mergeCells count="80">
    <mergeCell ref="B13:C13"/>
    <mergeCell ref="B20:C20"/>
    <mergeCell ref="B22:C22"/>
    <mergeCell ref="B19:C19"/>
    <mergeCell ref="B14:C14"/>
    <mergeCell ref="B15:C15"/>
    <mergeCell ref="B16:C16"/>
    <mergeCell ref="A2:G2"/>
    <mergeCell ref="A3:G3"/>
    <mergeCell ref="C6:G6"/>
    <mergeCell ref="B11:C11"/>
    <mergeCell ref="F10:G10"/>
    <mergeCell ref="B17:C17"/>
    <mergeCell ref="B18:C18"/>
    <mergeCell ref="B23:C23"/>
    <mergeCell ref="B24:C24"/>
    <mergeCell ref="B25:C25"/>
    <mergeCell ref="B21:C21"/>
    <mergeCell ref="B26:C26"/>
    <mergeCell ref="B27:C27"/>
    <mergeCell ref="B29:C29"/>
    <mergeCell ref="B31:C31"/>
    <mergeCell ref="B28:C28"/>
    <mergeCell ref="B32:F32"/>
    <mergeCell ref="B30:C30"/>
    <mergeCell ref="B68:C68"/>
    <mergeCell ref="B70:C70"/>
    <mergeCell ref="B72:C72"/>
    <mergeCell ref="B60:C60"/>
    <mergeCell ref="B63:C63"/>
    <mergeCell ref="B64:C64"/>
    <mergeCell ref="B61:C61"/>
    <mergeCell ref="B66:C66"/>
    <mergeCell ref="B67:C67"/>
    <mergeCell ref="B48:C48"/>
    <mergeCell ref="B49:C49"/>
    <mergeCell ref="B50:C50"/>
    <mergeCell ref="B51:C51"/>
    <mergeCell ref="B53:C53"/>
    <mergeCell ref="B99:C99"/>
    <mergeCell ref="B100:C100"/>
    <mergeCell ref="B35:C35"/>
    <mergeCell ref="B36:C36"/>
    <mergeCell ref="B38:C38"/>
    <mergeCell ref="B39:C39"/>
    <mergeCell ref="B41:C41"/>
    <mergeCell ref="B42:C42"/>
    <mergeCell ref="B43:C43"/>
    <mergeCell ref="B45:C45"/>
    <mergeCell ref="B46:C46"/>
    <mergeCell ref="B47:C47"/>
    <mergeCell ref="B91:C91"/>
    <mergeCell ref="B92:C92"/>
    <mergeCell ref="B94:C94"/>
    <mergeCell ref="B95:C95"/>
    <mergeCell ref="B83:C83"/>
    <mergeCell ref="B84:C84"/>
    <mergeCell ref="B97:C97"/>
    <mergeCell ref="B98:C98"/>
    <mergeCell ref="B96:C96"/>
    <mergeCell ref="B87:C87"/>
    <mergeCell ref="B89:C89"/>
    <mergeCell ref="B90:C90"/>
    <mergeCell ref="B88:C88"/>
    <mergeCell ref="B101:F101"/>
    <mergeCell ref="B102:F102"/>
    <mergeCell ref="B85:F85"/>
    <mergeCell ref="B54:C54"/>
    <mergeCell ref="B55:C55"/>
    <mergeCell ref="B56:C56"/>
    <mergeCell ref="B71:C71"/>
    <mergeCell ref="B74:C74"/>
    <mergeCell ref="B57:F57"/>
    <mergeCell ref="B75:C75"/>
    <mergeCell ref="B76:C76"/>
    <mergeCell ref="B78:C78"/>
    <mergeCell ref="B79:C79"/>
    <mergeCell ref="B80:C80"/>
    <mergeCell ref="B81:C81"/>
    <mergeCell ref="B82:C82"/>
  </mergeCells>
  <printOptions horizontalCentered="1"/>
  <pageMargins left="0.27559055118110237" right="0.35433070866141736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AA8C9-0E19-405C-9BFB-19150605D8D5}">
  <sheetPr>
    <pageSetUpPr fitToPage="1"/>
  </sheetPr>
  <dimension ref="A1:AE285"/>
  <sheetViews>
    <sheetView view="pageBreakPreview" topLeftCell="B135" zoomScale="80" zoomScaleNormal="90" zoomScaleSheetLayoutView="80" workbookViewId="0">
      <selection activeCell="J153" sqref="J153"/>
    </sheetView>
  </sheetViews>
  <sheetFormatPr baseColWidth="10" defaultColWidth="11.44140625" defaultRowHeight="14.4" x14ac:dyDescent="0.3"/>
  <cols>
    <col min="1" max="1" width="4.6640625" style="58" hidden="1" customWidth="1"/>
    <col min="2" max="2" width="6.88671875" style="59" bestFit="1" customWidth="1"/>
    <col min="3" max="3" width="8.6640625" style="59" customWidth="1"/>
    <col min="4" max="4" width="50" style="59" customWidth="1"/>
    <col min="5" max="5" width="10.6640625" style="59" customWidth="1"/>
    <col min="6" max="7" width="12.6640625" style="59" customWidth="1"/>
    <col min="8" max="8" width="15.6640625" style="59" customWidth="1"/>
    <col min="9" max="9" width="16.88671875" style="59" customWidth="1"/>
    <col min="10" max="10" width="16.6640625" style="59" bestFit="1" customWidth="1"/>
    <col min="11" max="11" width="16.88671875" style="59" hidden="1" customWidth="1"/>
    <col min="12" max="12" width="17.109375" style="59" hidden="1" customWidth="1"/>
    <col min="13" max="13" width="16.88671875" style="59" hidden="1" customWidth="1"/>
    <col min="14" max="24" width="15.6640625" style="59" hidden="1" customWidth="1"/>
    <col min="25" max="27" width="16.33203125" style="59" bestFit="1" customWidth="1"/>
    <col min="28" max="28" width="16.6640625" style="59" bestFit="1" customWidth="1"/>
    <col min="29" max="29" width="11.44140625" style="59" customWidth="1"/>
    <col min="30" max="30" width="11.44140625" style="59"/>
    <col min="31" max="31" width="13" style="59" bestFit="1" customWidth="1"/>
    <col min="32" max="16384" width="11.44140625" style="59"/>
  </cols>
  <sheetData>
    <row r="1" spans="1:28" ht="5.0999999999999996" customHeight="1" x14ac:dyDescent="0.3"/>
    <row r="2" spans="1:28" ht="79.5" hidden="1" customHeight="1" thickBot="1" x14ac:dyDescent="0.35"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1"/>
    </row>
    <row r="3" spans="1:28" ht="5.0999999999999996" hidden="1" customHeight="1" thickBot="1" x14ac:dyDescent="0.35"/>
    <row r="4" spans="1:28" ht="15" hidden="1" customHeight="1" x14ac:dyDescent="0.3">
      <c r="B4" s="142" t="str">
        <f>+[1]DATOS!$B$3</f>
        <v>PROYECTO:</v>
      </c>
      <c r="C4" s="143"/>
      <c r="D4" s="144" t="str">
        <f>+[1]DATOS!$C$3</f>
        <v>VIVIENDA SOLEDISPA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5"/>
    </row>
    <row r="5" spans="1:28" ht="15" hidden="1" customHeight="1" x14ac:dyDescent="0.3">
      <c r="B5" s="146" t="str">
        <f>+[1]DATOS!$B$6</f>
        <v>FECHA:</v>
      </c>
      <c r="C5" s="147"/>
      <c r="D5" s="148" t="str">
        <f>+[1]DATOS!$C$6</f>
        <v>SEPTIEMBRE DEL 2015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9"/>
    </row>
    <row r="6" spans="1:28" ht="67.5" customHeight="1" thickBot="1" x14ac:dyDescent="0.35">
      <c r="B6" s="150" t="s">
        <v>12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2"/>
    </row>
    <row r="7" spans="1:28" ht="5.0999999999999996" customHeight="1" thickBot="1" x14ac:dyDescent="0.35"/>
    <row r="8" spans="1:28" ht="15" customHeight="1" x14ac:dyDescent="0.3">
      <c r="B8" s="153" t="s">
        <v>154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5"/>
    </row>
    <row r="9" spans="1:28" ht="15" customHeight="1" thickBot="1" x14ac:dyDescent="0.35">
      <c r="B9" s="156" t="s">
        <v>155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8"/>
    </row>
    <row r="10" spans="1:28" ht="5.0999999999999996" customHeight="1" thickBot="1" x14ac:dyDescent="0.3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</row>
    <row r="11" spans="1:28" ht="29.4" thickBot="1" x14ac:dyDescent="0.35">
      <c r="B11" s="61" t="s">
        <v>156</v>
      </c>
      <c r="C11" s="62" t="s">
        <v>157</v>
      </c>
      <c r="D11" s="63" t="s">
        <v>158</v>
      </c>
      <c r="E11" s="62" t="s">
        <v>8</v>
      </c>
      <c r="F11" s="64" t="s">
        <v>9</v>
      </c>
      <c r="G11" s="64" t="s">
        <v>159</v>
      </c>
      <c r="H11" s="64" t="s">
        <v>160</v>
      </c>
      <c r="I11" s="62" t="s">
        <v>161</v>
      </c>
      <c r="J11" s="62" t="s">
        <v>162</v>
      </c>
      <c r="K11" s="62" t="s">
        <v>163</v>
      </c>
      <c r="L11" s="62" t="s">
        <v>164</v>
      </c>
      <c r="M11" s="62" t="s">
        <v>165</v>
      </c>
      <c r="N11" s="62" t="s">
        <v>166</v>
      </c>
      <c r="O11" s="62" t="s">
        <v>167</v>
      </c>
      <c r="P11" s="62" t="s">
        <v>168</v>
      </c>
      <c r="Q11" s="62" t="s">
        <v>169</v>
      </c>
      <c r="R11" s="62" t="s">
        <v>170</v>
      </c>
      <c r="S11" s="62" t="s">
        <v>171</v>
      </c>
      <c r="T11" s="62" t="s">
        <v>172</v>
      </c>
      <c r="U11" s="62" t="s">
        <v>173</v>
      </c>
      <c r="V11" s="62" t="s">
        <v>174</v>
      </c>
      <c r="W11" s="62" t="s">
        <v>175</v>
      </c>
      <c r="X11" s="62" t="s">
        <v>176</v>
      </c>
      <c r="Y11" s="62" t="s">
        <v>163</v>
      </c>
      <c r="Z11" s="62" t="s">
        <v>164</v>
      </c>
      <c r="AA11" s="62" t="s">
        <v>165</v>
      </c>
      <c r="AB11" s="65" t="s">
        <v>166</v>
      </c>
    </row>
    <row r="12" spans="1:28" hidden="1" x14ac:dyDescent="0.3">
      <c r="B12" s="134"/>
      <c r="C12" s="135"/>
      <c r="D12" s="135"/>
      <c r="E12" s="136"/>
      <c r="F12" s="137" t="s">
        <v>66</v>
      </c>
      <c r="G12" s="138"/>
      <c r="H12" s="75" t="e">
        <f>+SUM(#REF!)</f>
        <v>#REF!</v>
      </c>
      <c r="I12" s="76" t="e">
        <f>SUMPRODUCT(((ROW(#REF!)+13)/2-INT((ROW(#REF!)+13)/2)=0)*(#REF!))</f>
        <v>#REF!</v>
      </c>
      <c r="J12" s="76" t="e">
        <f>SUMPRODUCT(((ROW(#REF!)+13)/2-INT((ROW(#REF!)+13)/2)=0)*(#REF!))</f>
        <v>#REF!</v>
      </c>
      <c r="K12" s="76" t="e">
        <f>SUMPRODUCT(((ROW(#REF!)+13)/2-INT((ROW(#REF!)+13)/2)=0)*(#REF!))</f>
        <v>#REF!</v>
      </c>
      <c r="L12" s="76" t="e">
        <f>SUMPRODUCT(((ROW(#REF!)+13)/2-INT((ROW(#REF!)+13)/2)=0)*(#REF!))</f>
        <v>#REF!</v>
      </c>
      <c r="M12" s="76" t="e">
        <f>SUMPRODUCT(((ROW(#REF!)+13)/2-INT((ROW(#REF!)+13)/2)=0)*(#REF!))</f>
        <v>#REF!</v>
      </c>
      <c r="N12" s="76" t="e">
        <f>SUMPRODUCT(((ROW(#REF!)+13)/2-INT((ROW(#REF!)+13)/2)=0)*(#REF!))</f>
        <v>#REF!</v>
      </c>
      <c r="O12" s="76" t="e">
        <f>SUMPRODUCT(((ROW(#REF!)+13)/2-INT((ROW(#REF!)+13)/2)=0)*(#REF!))</f>
        <v>#REF!</v>
      </c>
      <c r="P12" s="76" t="e">
        <f>SUMPRODUCT(((ROW(#REF!)+13)/2-INT((ROW(#REF!)+13)/2)=0)*(#REF!))</f>
        <v>#REF!</v>
      </c>
      <c r="Q12" s="76" t="e">
        <f>SUMPRODUCT(((ROW(#REF!)+13)/2-INT((ROW(#REF!)+13)/2)=0)*(#REF!))</f>
        <v>#REF!</v>
      </c>
      <c r="R12" s="76" t="e">
        <f>SUMPRODUCT(((ROW(#REF!)+13)/2-INT((ROW(#REF!)+13)/2)=0)*(#REF!))</f>
        <v>#REF!</v>
      </c>
      <c r="S12" s="76" t="e">
        <f>SUMPRODUCT(((ROW(#REF!)+13)/2-INT((ROW(#REF!)+13)/2)=0)*(#REF!))</f>
        <v>#REF!</v>
      </c>
      <c r="T12" s="76" t="e">
        <f>SUMPRODUCT(((ROW(#REF!)+13)/2-INT((ROW(#REF!)+13)/2)=0)*(#REF!))</f>
        <v>#REF!</v>
      </c>
      <c r="U12" s="76" t="e">
        <f>SUMPRODUCT(((ROW(#REF!)+13)/2-INT((ROW(#REF!)+13)/2)=0)*(#REF!))</f>
        <v>#REF!</v>
      </c>
      <c r="V12" s="76" t="e">
        <f>SUMPRODUCT(((ROW(#REF!)+13)/2-INT((ROW(#REF!)+13)/2)=0)*(#REF!))</f>
        <v>#REF!</v>
      </c>
      <c r="W12" s="76" t="e">
        <f>SUMPRODUCT(((ROW(#REF!)+13)/2-INT((ROW(#REF!)+13)/2)=0)*(#REF!))</f>
        <v>#REF!</v>
      </c>
      <c r="X12" s="76" t="e">
        <f>SUMPRODUCT(((ROW(#REF!)+13)/2-INT((ROW(#REF!)+13)/2)=0)*(#REF!))</f>
        <v>#REF!</v>
      </c>
      <c r="Y12" s="76" t="e">
        <f>SUMPRODUCT(((ROW(#REF!)+13)/2-INT((ROW(#REF!)+13)/2)=0)*(#REF!))</f>
        <v>#REF!</v>
      </c>
      <c r="Z12" s="76" t="e">
        <f>SUMPRODUCT(((ROW(#REF!)+13)/2-INT((ROW(#REF!)+13)/2)=0)*(#REF!))</f>
        <v>#REF!</v>
      </c>
      <c r="AA12" s="76" t="e">
        <f>SUMPRODUCT(((ROW(#REF!)+13)/2-INT((ROW(#REF!)+13)/2)=0)*(#REF!))</f>
        <v>#REF!</v>
      </c>
      <c r="AB12" s="76" t="e">
        <f>SUMPRODUCT(((ROW(#REF!)+13)/2-INT((ROW(#REF!)+13)/2)=0)*(#REF!))</f>
        <v>#REF!</v>
      </c>
    </row>
    <row r="13" spans="1:28" x14ac:dyDescent="0.3">
      <c r="B13" s="77"/>
      <c r="C13" s="78"/>
      <c r="D13" s="79" t="str">
        <f>+PRESUPUESTO!B13</f>
        <v>TRABAJOS PRELIMINARES</v>
      </c>
      <c r="E13" s="80"/>
      <c r="F13" s="66"/>
      <c r="G13" s="67"/>
      <c r="H13" s="68">
        <f>SUM(I18:AB18)-H18</f>
        <v>0</v>
      </c>
      <c r="I13" s="69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1"/>
    </row>
    <row r="14" spans="1:28" ht="14.4" customHeight="1" x14ac:dyDescent="0.3">
      <c r="A14" s="58" t="e">
        <f>+#REF!+1</f>
        <v>#REF!</v>
      </c>
      <c r="B14" s="129"/>
      <c r="C14" s="129"/>
      <c r="D14" s="130" t="str">
        <f>+PRESUPUESTO!B14</f>
        <v>REPLANTEO Y NIVELACIÓN</v>
      </c>
      <c r="E14" s="121" t="str">
        <f>+PRESUPUESTO!D14</f>
        <v>M2</v>
      </c>
      <c r="F14" s="123">
        <f>+PRESUPUESTO!E14</f>
        <v>33847</v>
      </c>
      <c r="G14" s="125">
        <f>+PRESUPUESTO!F14</f>
        <v>0</v>
      </c>
      <c r="H14" s="127">
        <f>+F14*G14</f>
        <v>0</v>
      </c>
      <c r="I14" s="72">
        <f>$H14*I15</f>
        <v>0</v>
      </c>
      <c r="J14" s="72">
        <f t="shared" ref="J14:AB14" si="0">$H14*J15</f>
        <v>0</v>
      </c>
      <c r="K14" s="72">
        <f t="shared" si="0"/>
        <v>0</v>
      </c>
      <c r="L14" s="72">
        <f t="shared" si="0"/>
        <v>0</v>
      </c>
      <c r="M14" s="72">
        <f t="shared" si="0"/>
        <v>0</v>
      </c>
      <c r="N14" s="72">
        <f t="shared" si="0"/>
        <v>0</v>
      </c>
      <c r="O14" s="72">
        <f t="shared" si="0"/>
        <v>0</v>
      </c>
      <c r="P14" s="72">
        <f t="shared" si="0"/>
        <v>0</v>
      </c>
      <c r="Q14" s="72">
        <f t="shared" si="0"/>
        <v>0</v>
      </c>
      <c r="R14" s="72">
        <f t="shared" si="0"/>
        <v>0</v>
      </c>
      <c r="S14" s="72">
        <f t="shared" si="0"/>
        <v>0</v>
      </c>
      <c r="T14" s="72">
        <f t="shared" si="0"/>
        <v>0</v>
      </c>
      <c r="U14" s="72">
        <f t="shared" si="0"/>
        <v>0</v>
      </c>
      <c r="V14" s="72">
        <f t="shared" si="0"/>
        <v>0</v>
      </c>
      <c r="W14" s="72">
        <f t="shared" si="0"/>
        <v>0</v>
      </c>
      <c r="X14" s="72">
        <f t="shared" si="0"/>
        <v>0</v>
      </c>
      <c r="Y14" s="72">
        <f t="shared" si="0"/>
        <v>0</v>
      </c>
      <c r="Z14" s="72">
        <f t="shared" si="0"/>
        <v>0</v>
      </c>
      <c r="AA14" s="72">
        <f t="shared" si="0"/>
        <v>0</v>
      </c>
      <c r="AB14" s="72">
        <f t="shared" si="0"/>
        <v>0</v>
      </c>
    </row>
    <row r="15" spans="1:28" x14ac:dyDescent="0.3">
      <c r="A15" s="73">
        <f>+SUM(I15:AB15)</f>
        <v>0</v>
      </c>
      <c r="B15" s="122"/>
      <c r="C15" s="122"/>
      <c r="D15" s="131"/>
      <c r="E15" s="122"/>
      <c r="F15" s="124"/>
      <c r="G15" s="126"/>
      <c r="H15" s="128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</row>
    <row r="16" spans="1:28" x14ac:dyDescent="0.3">
      <c r="A16" s="58" t="e">
        <f>+A14+1</f>
        <v>#REF!</v>
      </c>
      <c r="B16" s="129"/>
      <c r="C16" s="129"/>
      <c r="D16" s="130" t="str">
        <f>+PRESUPUESTO!B15</f>
        <v>CONTENEDOR OFICINA Y BODEGA</v>
      </c>
      <c r="E16" s="121" t="str">
        <f>+PRESUPUESTO!D15</f>
        <v>UNIDAD</v>
      </c>
      <c r="F16" s="123">
        <f>+PRESUPUESTO!E15</f>
        <v>1</v>
      </c>
      <c r="G16" s="125">
        <f>+PRESUPUESTO!F15</f>
        <v>0</v>
      </c>
      <c r="H16" s="127">
        <f>+F16*G16</f>
        <v>0</v>
      </c>
      <c r="I16" s="72"/>
      <c r="J16" s="72"/>
      <c r="K16" s="72">
        <f t="shared" ref="K16:AB16" si="1">$H16*K17</f>
        <v>0</v>
      </c>
      <c r="L16" s="72">
        <f t="shared" si="1"/>
        <v>0</v>
      </c>
      <c r="M16" s="72">
        <f t="shared" si="1"/>
        <v>0</v>
      </c>
      <c r="N16" s="72">
        <f t="shared" si="1"/>
        <v>0</v>
      </c>
      <c r="O16" s="72">
        <f t="shared" si="1"/>
        <v>0</v>
      </c>
      <c r="P16" s="72">
        <f t="shared" si="1"/>
        <v>0</v>
      </c>
      <c r="Q16" s="72">
        <f t="shared" si="1"/>
        <v>0</v>
      </c>
      <c r="R16" s="72">
        <f t="shared" si="1"/>
        <v>0</v>
      </c>
      <c r="S16" s="72">
        <f t="shared" si="1"/>
        <v>0</v>
      </c>
      <c r="T16" s="72">
        <f t="shared" si="1"/>
        <v>0</v>
      </c>
      <c r="U16" s="72">
        <f t="shared" si="1"/>
        <v>0</v>
      </c>
      <c r="V16" s="72">
        <f t="shared" si="1"/>
        <v>0</v>
      </c>
      <c r="W16" s="72">
        <f t="shared" si="1"/>
        <v>0</v>
      </c>
      <c r="X16" s="72">
        <f t="shared" si="1"/>
        <v>0</v>
      </c>
      <c r="Y16" s="72">
        <f t="shared" si="1"/>
        <v>0</v>
      </c>
      <c r="Z16" s="72">
        <f t="shared" si="1"/>
        <v>0</v>
      </c>
      <c r="AA16" s="72">
        <f t="shared" si="1"/>
        <v>0</v>
      </c>
      <c r="AB16" s="72">
        <f t="shared" si="1"/>
        <v>0</v>
      </c>
    </row>
    <row r="17" spans="1:28" x14ac:dyDescent="0.3">
      <c r="A17" s="73">
        <f>+SUM(I17:AB17)</f>
        <v>0</v>
      </c>
      <c r="B17" s="122"/>
      <c r="C17" s="122"/>
      <c r="D17" s="131"/>
      <c r="E17" s="122"/>
      <c r="F17" s="124"/>
      <c r="G17" s="126"/>
      <c r="H17" s="128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idden="1" x14ac:dyDescent="0.3">
      <c r="B18" s="134"/>
      <c r="C18" s="135"/>
      <c r="D18" s="135"/>
      <c r="E18" s="136"/>
      <c r="F18" s="137" t="s">
        <v>67</v>
      </c>
      <c r="G18" s="138"/>
      <c r="H18" s="82">
        <f>+SUM(H14:H17)</f>
        <v>0</v>
      </c>
      <c r="I18" s="76">
        <f t="shared" ref="I18:AB18" si="2">SUMPRODUCT(((ROW(I14:I17)+13)/2-INT((ROW(I14:I17)+13)/2)=0)*(I14:I17))</f>
        <v>0</v>
      </c>
      <c r="J18" s="76">
        <f t="shared" si="2"/>
        <v>0</v>
      </c>
      <c r="K18" s="76">
        <f t="shared" si="2"/>
        <v>0</v>
      </c>
      <c r="L18" s="76">
        <f t="shared" si="2"/>
        <v>0</v>
      </c>
      <c r="M18" s="76">
        <f t="shared" si="2"/>
        <v>0</v>
      </c>
      <c r="N18" s="76">
        <f t="shared" si="2"/>
        <v>0</v>
      </c>
      <c r="O18" s="76">
        <f t="shared" si="2"/>
        <v>0</v>
      </c>
      <c r="P18" s="76">
        <f t="shared" si="2"/>
        <v>0</v>
      </c>
      <c r="Q18" s="76">
        <f t="shared" si="2"/>
        <v>0</v>
      </c>
      <c r="R18" s="76">
        <f t="shared" si="2"/>
        <v>0</v>
      </c>
      <c r="S18" s="76">
        <f t="shared" si="2"/>
        <v>0</v>
      </c>
      <c r="T18" s="76">
        <f t="shared" si="2"/>
        <v>0</v>
      </c>
      <c r="U18" s="76">
        <f t="shared" si="2"/>
        <v>0</v>
      </c>
      <c r="V18" s="76">
        <f t="shared" si="2"/>
        <v>0</v>
      </c>
      <c r="W18" s="76">
        <f t="shared" si="2"/>
        <v>0</v>
      </c>
      <c r="X18" s="76">
        <f t="shared" si="2"/>
        <v>0</v>
      </c>
      <c r="Y18" s="76">
        <f t="shared" si="2"/>
        <v>0</v>
      </c>
      <c r="Z18" s="76">
        <f t="shared" si="2"/>
        <v>0</v>
      </c>
      <c r="AA18" s="76">
        <f t="shared" si="2"/>
        <v>0</v>
      </c>
      <c r="AB18" s="76">
        <f t="shared" si="2"/>
        <v>0</v>
      </c>
    </row>
    <row r="19" spans="1:28" x14ac:dyDescent="0.3">
      <c r="B19" s="77"/>
      <c r="C19" s="78"/>
      <c r="D19" s="79" t="str">
        <f>+PRESUPUESTO!B16</f>
        <v>DIQUE ROMPEOLAS</v>
      </c>
      <c r="E19" s="80"/>
      <c r="F19" s="66"/>
      <c r="G19" s="67"/>
      <c r="H19" s="68">
        <f>SUM(I50:AB50)-H50</f>
        <v>0</v>
      </c>
      <c r="I19" s="69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/>
    </row>
    <row r="20" spans="1:28" x14ac:dyDescent="0.3">
      <c r="A20" s="58" t="e">
        <f>+#REF!+1</f>
        <v>#REF!</v>
      </c>
      <c r="B20" s="129">
        <f>+B16+1</f>
        <v>1</v>
      </c>
      <c r="C20" s="129"/>
      <c r="D20" s="132" t="str">
        <f>+PRESUPUESTO!B17</f>
        <v xml:space="preserve">REUBICACIÓN DE PIEDRA DE DEFENSA (RECORRIDO HASTA 2 KILÓMETROS INCLUYE CARGADA DE LA PIEDRA AL VOLQUETE PARA IR HACIA LA BÁSCULA, PESAJE Y LLEVADA DE PIEDRA AL SITIO DE COLOCACIÓN) </v>
      </c>
      <c r="E20" s="121" t="str">
        <f>+PRESUPUESTO!D17</f>
        <v>TN</v>
      </c>
      <c r="F20" s="123">
        <f>+PRESUPUESTO!E17</f>
        <v>19776.482</v>
      </c>
      <c r="G20" s="125">
        <f>+PRESUPUESTO!F17</f>
        <v>0</v>
      </c>
      <c r="H20" s="127">
        <f>+F20*G20</f>
        <v>0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>
        <f t="shared" ref="AB20" si="3">$H20*AB21</f>
        <v>0</v>
      </c>
    </row>
    <row r="21" spans="1:28" x14ac:dyDescent="0.3">
      <c r="A21" s="73">
        <f>+SUM(I21:AB21)</f>
        <v>0</v>
      </c>
      <c r="B21" s="122"/>
      <c r="C21" s="122"/>
      <c r="D21" s="133"/>
      <c r="E21" s="122"/>
      <c r="F21" s="124"/>
      <c r="G21" s="126"/>
      <c r="H21" s="128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x14ac:dyDescent="0.3">
      <c r="A22" s="58" t="e">
        <f>+#REF!+1</f>
        <v>#REF!</v>
      </c>
      <c r="B22" s="129">
        <f>+B20+1</f>
        <v>2</v>
      </c>
      <c r="C22" s="129"/>
      <c r="D22" s="132" t="str">
        <f>+PRESUPUESTO!B18</f>
        <v>SUMINISTRO Y COLOCACIÓN DE PIEDRA DE DEFENSA (ROCA  COQUINA)</v>
      </c>
      <c r="E22" s="121" t="str">
        <f>+PRESUPUESTO!D18</f>
        <v>TN</v>
      </c>
      <c r="F22" s="123">
        <f>+PRESUPUESTO!E18</f>
        <v>7897.8055200000053</v>
      </c>
      <c r="G22" s="125">
        <f>+PRESUPUESTO!F18</f>
        <v>0</v>
      </c>
      <c r="H22" s="127">
        <f>+F22*G22</f>
        <v>0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>
        <f t="shared" ref="AB22" si="4">$H22*AB23</f>
        <v>0</v>
      </c>
    </row>
    <row r="23" spans="1:28" x14ac:dyDescent="0.3">
      <c r="A23" s="73">
        <f>+SUM(I23:AB23)</f>
        <v>0</v>
      </c>
      <c r="B23" s="122"/>
      <c r="C23" s="122"/>
      <c r="D23" s="133"/>
      <c r="E23" s="122"/>
      <c r="F23" s="124"/>
      <c r="G23" s="126"/>
      <c r="H23" s="128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x14ac:dyDescent="0.3">
      <c r="A24" s="58" t="e">
        <f>+#REF!+1</f>
        <v>#REF!</v>
      </c>
      <c r="B24" s="129">
        <f t="shared" ref="B24" si="5">+B22+1</f>
        <v>3</v>
      </c>
      <c r="C24" s="129"/>
      <c r="D24" s="132" t="str">
        <f>+PRESUPUESTO!B19</f>
        <v>SUMINISTRO Y COLOCACIÓN DE PIEDRA PARA CAPA SECUNDARIA  (ROCA  COQUINA)</v>
      </c>
      <c r="E24" s="121" t="str">
        <f>+PRESUPUESTO!D19</f>
        <v>TN</v>
      </c>
      <c r="F24" s="123">
        <f>+PRESUPUESTO!E19</f>
        <v>7692.7637600000016</v>
      </c>
      <c r="G24" s="125">
        <f>+PRESUPUESTO!F19</f>
        <v>0</v>
      </c>
      <c r="H24" s="127">
        <f>+F24*G24</f>
        <v>0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>
        <f t="shared" ref="AB24" si="6">$H24*AB25</f>
        <v>0</v>
      </c>
    </row>
    <row r="25" spans="1:28" x14ac:dyDescent="0.3">
      <c r="A25" s="73">
        <f>+SUM(I25:AB25)</f>
        <v>0</v>
      </c>
      <c r="B25" s="122"/>
      <c r="C25" s="122"/>
      <c r="D25" s="133"/>
      <c r="E25" s="122"/>
      <c r="F25" s="124"/>
      <c r="G25" s="126"/>
      <c r="H25" s="128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28" x14ac:dyDescent="0.3">
      <c r="A26" s="58" t="e">
        <f>+A22+1</f>
        <v>#REF!</v>
      </c>
      <c r="B26" s="129">
        <f t="shared" ref="B26" si="7">+B24+1</f>
        <v>4</v>
      </c>
      <c r="C26" s="129"/>
      <c r="D26" s="132" t="str">
        <f>+PRESUPUESTO!B20</f>
        <v xml:space="preserve">SUMINISTRO Y COLOCACIÓN DE GEOTEXTIL </v>
      </c>
      <c r="E26" s="121" t="str">
        <f>+PRESUPUESTO!D20</f>
        <v>M2</v>
      </c>
      <c r="F26" s="123">
        <f>+PRESUPUESTO!E20</f>
        <v>4747.93</v>
      </c>
      <c r="G26" s="125">
        <f>+PRESUPUESTO!F20</f>
        <v>0</v>
      </c>
      <c r="H26" s="127">
        <f>+F26*G26</f>
        <v>0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>
        <f t="shared" ref="AB26" si="8">$H26*AB27</f>
        <v>0</v>
      </c>
    </row>
    <row r="27" spans="1:28" x14ac:dyDescent="0.3">
      <c r="A27" s="73">
        <f>+SUM(I27:AB27)</f>
        <v>0</v>
      </c>
      <c r="B27" s="122"/>
      <c r="C27" s="122"/>
      <c r="D27" s="133"/>
      <c r="E27" s="122"/>
      <c r="F27" s="124"/>
      <c r="G27" s="126"/>
      <c r="H27" s="128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5" customHeight="1" x14ac:dyDescent="0.3">
      <c r="A28" s="58" t="e">
        <f>+#REF!+1</f>
        <v>#REF!</v>
      </c>
      <c r="B28" s="129">
        <f t="shared" ref="B28" si="9">+B26+1</f>
        <v>5</v>
      </c>
      <c r="C28" s="129"/>
      <c r="D28" s="132" t="str">
        <f>+PRESUPUESTO!B21</f>
        <v>SUMINISTRO Y COLOCACIÓN DE MATERIAL DE MEJORAMIENTO TIPO MTOP</v>
      </c>
      <c r="E28" s="121" t="str">
        <f>+PRESUPUESTO!D21</f>
        <v>M3</v>
      </c>
      <c r="F28" s="123">
        <f>+PRESUPUESTO!E21</f>
        <v>21675.71</v>
      </c>
      <c r="G28" s="125">
        <f>+PRESUPUESTO!F21</f>
        <v>0</v>
      </c>
      <c r="H28" s="127">
        <f>+F28*G28</f>
        <v>0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>
        <f t="shared" ref="AB28" si="10">$H28*AB29</f>
        <v>0</v>
      </c>
    </row>
    <row r="29" spans="1:28" x14ac:dyDescent="0.3">
      <c r="A29" s="73">
        <f>+SUM(I29:AB29)</f>
        <v>0</v>
      </c>
      <c r="B29" s="122"/>
      <c r="C29" s="122"/>
      <c r="D29" s="133"/>
      <c r="E29" s="122"/>
      <c r="F29" s="124"/>
      <c r="G29" s="126"/>
      <c r="H29" s="128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x14ac:dyDescent="0.3">
      <c r="A30" s="58" t="e">
        <f>+A26+1</f>
        <v>#REF!</v>
      </c>
      <c r="B30" s="129">
        <f t="shared" ref="B30" si="11">+B28+1</f>
        <v>6</v>
      </c>
      <c r="C30" s="129"/>
      <c r="D30" s="132" t="str">
        <f>+PRESUPUESTO!B22</f>
        <v>SUMINISTRO Y COLOCACIÓN DE MATERIAL DE SUB-BASE TIPO MTOP</v>
      </c>
      <c r="E30" s="121" t="str">
        <f>+PRESUPUESTO!D22</f>
        <v>M3</v>
      </c>
      <c r="F30" s="123">
        <f>+PRESUPUESTO!E22</f>
        <v>8461.75</v>
      </c>
      <c r="G30" s="125">
        <f>+PRESUPUESTO!F22</f>
        <v>0</v>
      </c>
      <c r="H30" s="127">
        <f>+F30*G30</f>
        <v>0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>
        <f t="shared" ref="AB30" si="12">$H30*AB31</f>
        <v>0</v>
      </c>
    </row>
    <row r="31" spans="1:28" x14ac:dyDescent="0.3">
      <c r="A31" s="73">
        <f>+SUM(I31:AB31)</f>
        <v>0</v>
      </c>
      <c r="B31" s="122"/>
      <c r="C31" s="122"/>
      <c r="D31" s="133"/>
      <c r="E31" s="122"/>
      <c r="F31" s="124"/>
      <c r="G31" s="126"/>
      <c r="H31" s="128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5" customHeight="1" x14ac:dyDescent="0.3">
      <c r="A32" s="58" t="e">
        <f>+#REF!+1</f>
        <v>#REF!</v>
      </c>
      <c r="B32" s="129">
        <f t="shared" ref="B32" si="13">+B30+1</f>
        <v>7</v>
      </c>
      <c r="C32" s="129"/>
      <c r="D32" s="132" t="str">
        <f>+PRESUPUESTO!B23</f>
        <v>SUMINISTRO Y COLOCACIÓN DE MATERIAL DE BASE TIPO MTOP</v>
      </c>
      <c r="E32" s="121" t="str">
        <f>+PRESUPUESTO!D23</f>
        <v>M3</v>
      </c>
      <c r="F32" s="123">
        <f>+PRESUPUESTO!E23</f>
        <v>10154.1</v>
      </c>
      <c r="G32" s="125">
        <f>+PRESUPUESTO!F23</f>
        <v>0</v>
      </c>
      <c r="H32" s="127">
        <f>+F32*G32</f>
        <v>0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>
        <f t="shared" ref="AB32" si="14">$H32*AB33</f>
        <v>0</v>
      </c>
    </row>
    <row r="33" spans="1:28" x14ac:dyDescent="0.3">
      <c r="A33" s="73">
        <f>+SUM(I33:AB33)</f>
        <v>0</v>
      </c>
      <c r="B33" s="122"/>
      <c r="C33" s="122"/>
      <c r="D33" s="133"/>
      <c r="E33" s="122"/>
      <c r="F33" s="124"/>
      <c r="G33" s="126"/>
      <c r="H33" s="12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x14ac:dyDescent="0.3">
      <c r="A34" s="58" t="e">
        <f>+#REF!+1</f>
        <v>#REF!</v>
      </c>
      <c r="B34" s="129">
        <f t="shared" ref="B34:B48" si="15">+B32+1</f>
        <v>8</v>
      </c>
      <c r="C34" s="129"/>
      <c r="D34" s="132" t="str">
        <f>+PRESUPUESTO!B24</f>
        <v>IMPRIMACIÓN ASFALTICA</v>
      </c>
      <c r="E34" s="121" t="str">
        <f>+PRESUPUESTO!D24</f>
        <v>M2</v>
      </c>
      <c r="F34" s="123">
        <f>+PRESUPUESTO!E24</f>
        <v>67694</v>
      </c>
      <c r="G34" s="125">
        <f>+PRESUPUESTO!F24</f>
        <v>0</v>
      </c>
      <c r="H34" s="127">
        <f>+F34*G34</f>
        <v>0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>
        <f t="shared" ref="AB34" si="16">$H34*AB35</f>
        <v>0</v>
      </c>
    </row>
    <row r="35" spans="1:28" x14ac:dyDescent="0.3">
      <c r="A35" s="73">
        <f>+SUM(I35:AB35)</f>
        <v>0</v>
      </c>
      <c r="B35" s="122"/>
      <c r="C35" s="122"/>
      <c r="D35" s="133"/>
      <c r="E35" s="122"/>
      <c r="F35" s="124"/>
      <c r="G35" s="126"/>
      <c r="H35" s="128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x14ac:dyDescent="0.3">
      <c r="A36" s="58" t="e">
        <f>+#REF!+1</f>
        <v>#REF!</v>
      </c>
      <c r="B36" s="129">
        <f t="shared" si="15"/>
        <v>9</v>
      </c>
      <c r="C36" s="129"/>
      <c r="D36" s="132" t="str">
        <f>+PRESUPUESTO!B25</f>
        <v>COLOCACIÓN DE CARPETA ASFÁLTICA DE 6” (LA MEZCLA ASFÁLTICA LLEVARA EL ADITIVO KAOMIN KW EL CUAL ES UN ADITIVO MODIFICADOR REOLÓGICO DE ASFALTO)</v>
      </c>
      <c r="E36" s="121" t="str">
        <f>+PRESUPUESTO!D25</f>
        <v>M2</v>
      </c>
      <c r="F36" s="123">
        <f>+PRESUPUESTO!E25</f>
        <v>33847</v>
      </c>
      <c r="G36" s="125">
        <f>+PRESUPUESTO!F25</f>
        <v>0</v>
      </c>
      <c r="H36" s="127">
        <f>+F36*G36</f>
        <v>0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>
        <f t="shared" ref="AB36:AB38" si="17">$H36*AB37</f>
        <v>0</v>
      </c>
    </row>
    <row r="37" spans="1:28" x14ac:dyDescent="0.3">
      <c r="A37" s="73">
        <f>+SUM(I37:AB37)</f>
        <v>0</v>
      </c>
      <c r="B37" s="122"/>
      <c r="C37" s="122"/>
      <c r="D37" s="133"/>
      <c r="E37" s="122"/>
      <c r="F37" s="124"/>
      <c r="G37" s="126"/>
      <c r="H37" s="128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x14ac:dyDescent="0.3">
      <c r="A38" s="58" t="e">
        <f>+#REF!+1</f>
        <v>#REF!</v>
      </c>
      <c r="B38" s="129">
        <f t="shared" si="15"/>
        <v>10</v>
      </c>
      <c r="C38" s="129"/>
      <c r="D38" s="132" t="str">
        <f>+PRESUPUESTO!B26</f>
        <v>TRANSPORTE DE PIEDRA DE DEFENSA</v>
      </c>
      <c r="E38" s="121" t="str">
        <f>+PRESUPUESTO!D26</f>
        <v>TN-KM</v>
      </c>
      <c r="F38" s="123">
        <f>+PRESUPUESTO!E26</f>
        <v>138211.59660000011</v>
      </c>
      <c r="G38" s="125">
        <f>+PRESUPUESTO!F26</f>
        <v>0</v>
      </c>
      <c r="H38" s="127">
        <f>+F38*G38</f>
        <v>0</v>
      </c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>
        <f t="shared" si="17"/>
        <v>0</v>
      </c>
    </row>
    <row r="39" spans="1:28" x14ac:dyDescent="0.3">
      <c r="A39" s="73">
        <f>+SUM(I39:AB39)</f>
        <v>0</v>
      </c>
      <c r="B39" s="122"/>
      <c r="C39" s="122"/>
      <c r="D39" s="133"/>
      <c r="E39" s="122"/>
      <c r="F39" s="124"/>
      <c r="G39" s="126"/>
      <c r="H39" s="128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x14ac:dyDescent="0.3">
      <c r="A40" s="58" t="e">
        <f>+A34+1</f>
        <v>#REF!</v>
      </c>
      <c r="B40" s="129">
        <f t="shared" si="15"/>
        <v>11</v>
      </c>
      <c r="C40" s="129"/>
      <c r="D40" s="132" t="str">
        <f>+PRESUPUESTO!B27</f>
        <v>TRANSPORTE DE PIEDRA PARA CAPA SECUNDARIA</v>
      </c>
      <c r="E40" s="121" t="str">
        <f>+PRESUPUESTO!D27</f>
        <v>TN-KM</v>
      </c>
      <c r="F40" s="123">
        <f>+PRESUPUESTO!E27</f>
        <v>134623.36580000003</v>
      </c>
      <c r="G40" s="125">
        <f>+PRESUPUESTO!F27</f>
        <v>0</v>
      </c>
      <c r="H40" s="127">
        <f>+F40*G40</f>
        <v>0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>
        <f t="shared" ref="AB40" si="18">$H40*AB41</f>
        <v>0</v>
      </c>
    </row>
    <row r="41" spans="1:28" x14ac:dyDescent="0.3">
      <c r="A41" s="73">
        <f>+SUM(I41:AB41)</f>
        <v>0</v>
      </c>
      <c r="B41" s="122"/>
      <c r="C41" s="122"/>
      <c r="D41" s="133"/>
      <c r="E41" s="122"/>
      <c r="F41" s="124"/>
      <c r="G41" s="126"/>
      <c r="H41" s="128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</row>
    <row r="42" spans="1:28" ht="15" customHeight="1" x14ac:dyDescent="0.3">
      <c r="A42" s="58" t="e">
        <f>+#REF!+1</f>
        <v>#REF!</v>
      </c>
      <c r="B42" s="129">
        <f t="shared" si="15"/>
        <v>12</v>
      </c>
      <c r="C42" s="129"/>
      <c r="D42" s="132" t="str">
        <f>+PRESUPUESTO!B28</f>
        <v>TRANSPORTE DE MATERIAL DE MEJORAMIENTO</v>
      </c>
      <c r="E42" s="121" t="str">
        <f>+PRESUPUESTO!D28</f>
        <v>M3-KM</v>
      </c>
      <c r="F42" s="123">
        <f>+PRESUPUESTO!E28</f>
        <v>379324.92499999999</v>
      </c>
      <c r="G42" s="125">
        <f>+PRESUPUESTO!F28</f>
        <v>0</v>
      </c>
      <c r="H42" s="127">
        <f>+F42*G42</f>
        <v>0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>
        <f t="shared" ref="AB42" si="19">$H42*AB43</f>
        <v>0</v>
      </c>
    </row>
    <row r="43" spans="1:28" x14ac:dyDescent="0.3">
      <c r="A43" s="73">
        <f>+SUM(I43:AB43)</f>
        <v>0</v>
      </c>
      <c r="B43" s="122"/>
      <c r="C43" s="122"/>
      <c r="D43" s="133"/>
      <c r="E43" s="122"/>
      <c r="F43" s="124"/>
      <c r="G43" s="126"/>
      <c r="H43" s="128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</row>
    <row r="44" spans="1:28" x14ac:dyDescent="0.3">
      <c r="A44" s="58" t="e">
        <f>+A40+1</f>
        <v>#REF!</v>
      </c>
      <c r="B44" s="129">
        <f t="shared" si="15"/>
        <v>13</v>
      </c>
      <c r="C44" s="129"/>
      <c r="D44" s="132" t="str">
        <f>+PRESUPUESTO!B29</f>
        <v>TRANSPORTE DE MATERIAL DE SUB-BASE</v>
      </c>
      <c r="E44" s="121" t="str">
        <f>+PRESUPUESTO!D29</f>
        <v>M3-KM</v>
      </c>
      <c r="F44" s="123">
        <f>+PRESUPUESTO!E29</f>
        <v>148080.625</v>
      </c>
      <c r="G44" s="125">
        <f>+PRESUPUESTO!F29</f>
        <v>0</v>
      </c>
      <c r="H44" s="127">
        <f>+F44*G44</f>
        <v>0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>
        <f t="shared" ref="AB44" si="20">$H44*AB45</f>
        <v>0</v>
      </c>
    </row>
    <row r="45" spans="1:28" x14ac:dyDescent="0.3">
      <c r="A45" s="73">
        <f>+SUM(I45:AB45)</f>
        <v>0</v>
      </c>
      <c r="B45" s="122"/>
      <c r="C45" s="122"/>
      <c r="D45" s="133"/>
      <c r="E45" s="122"/>
      <c r="F45" s="124"/>
      <c r="G45" s="126"/>
      <c r="H45" s="128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</row>
    <row r="46" spans="1:28" ht="15" customHeight="1" x14ac:dyDescent="0.3">
      <c r="A46" s="58" t="e">
        <f>+#REF!+1</f>
        <v>#REF!</v>
      </c>
      <c r="B46" s="129">
        <f t="shared" si="15"/>
        <v>14</v>
      </c>
      <c r="C46" s="129"/>
      <c r="D46" s="132" t="str">
        <f>+PRESUPUESTO!B30</f>
        <v xml:space="preserve">TRANSPORTE DE MATERIAL DE BASE </v>
      </c>
      <c r="E46" s="121" t="str">
        <f>+PRESUPUESTO!D30</f>
        <v>M3-KM</v>
      </c>
      <c r="F46" s="123">
        <f>+PRESUPUESTO!E30</f>
        <v>148080.625</v>
      </c>
      <c r="G46" s="125">
        <f>+PRESUPUESTO!F30</f>
        <v>0</v>
      </c>
      <c r="H46" s="127">
        <f>+F46*G46</f>
        <v>0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>
        <f t="shared" ref="AB46" si="21">$H46*AB47</f>
        <v>0</v>
      </c>
    </row>
    <row r="47" spans="1:28" x14ac:dyDescent="0.3">
      <c r="A47" s="73">
        <f>+SUM(I47:AB47)</f>
        <v>0</v>
      </c>
      <c r="B47" s="122"/>
      <c r="C47" s="122"/>
      <c r="D47" s="133"/>
      <c r="E47" s="122"/>
      <c r="F47" s="124"/>
      <c r="G47" s="126"/>
      <c r="H47" s="128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</row>
    <row r="48" spans="1:28" x14ac:dyDescent="0.3">
      <c r="A48" s="58" t="e">
        <f>+#REF!+1</f>
        <v>#REF!</v>
      </c>
      <c r="B48" s="129">
        <f t="shared" si="15"/>
        <v>15</v>
      </c>
      <c r="C48" s="129"/>
      <c r="D48" s="132" t="str">
        <f>+PRESUPUESTO!B31</f>
        <v>EXCAVACION Y RECONFORMACION DE MATERIAL</v>
      </c>
      <c r="E48" s="121" t="str">
        <f>+PRESUPUESTO!D31</f>
        <v>M3</v>
      </c>
      <c r="F48" s="123">
        <f>+PRESUPUESTO!E31</f>
        <v>1003.712402</v>
      </c>
      <c r="G48" s="125">
        <f>+PRESUPUESTO!F31</f>
        <v>0</v>
      </c>
      <c r="H48" s="127">
        <f>+F48*G48</f>
        <v>0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>
        <f t="shared" ref="AB48" si="22">$H48*AB49</f>
        <v>0</v>
      </c>
    </row>
    <row r="49" spans="1:28" x14ac:dyDescent="0.3">
      <c r="A49" s="73">
        <f>+SUM(I49:AB49)</f>
        <v>0</v>
      </c>
      <c r="B49" s="122"/>
      <c r="C49" s="122"/>
      <c r="D49" s="133"/>
      <c r="E49" s="122"/>
      <c r="F49" s="124"/>
      <c r="G49" s="126"/>
      <c r="H49" s="128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</row>
    <row r="50" spans="1:28" hidden="1" x14ac:dyDescent="0.3">
      <c r="B50" s="134"/>
      <c r="C50" s="135"/>
      <c r="D50" s="135"/>
      <c r="E50" s="136"/>
      <c r="F50" s="137" t="s">
        <v>68</v>
      </c>
      <c r="G50" s="138"/>
      <c r="H50" s="82">
        <f>+SUM(H20:H49)</f>
        <v>0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>
        <f t="shared" ref="AB50" si="23">SUMPRODUCT(((ROW(AB20:AB49)+13)/2-INT((ROW(AB20:AB49)+13)/2)=0)*(AB20:AB49))</f>
        <v>0</v>
      </c>
    </row>
    <row r="51" spans="1:28" x14ac:dyDescent="0.3">
      <c r="B51" s="77"/>
      <c r="C51" s="78">
        <f>+PRESUPUESTO!A34</f>
        <v>2.1</v>
      </c>
      <c r="D51" s="79" t="str">
        <f>+PRESUPUESTO!B34</f>
        <v>MOVIMIENTO DE TIERRA</v>
      </c>
      <c r="E51" s="80"/>
      <c r="F51" s="66"/>
      <c r="G51" s="67"/>
      <c r="H51" s="68">
        <f>SUM(I56:AB56)-H56</f>
        <v>0</v>
      </c>
      <c r="I51" s="69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</row>
    <row r="52" spans="1:28" ht="15" customHeight="1" x14ac:dyDescent="0.3">
      <c r="A52" s="58" t="e">
        <f>+#REF!+1</f>
        <v>#REF!</v>
      </c>
      <c r="B52" s="129">
        <f>+B48+1</f>
        <v>16</v>
      </c>
      <c r="C52" s="129"/>
      <c r="D52" s="132" t="str">
        <f>+PRESUPUESTO!B35</f>
        <v>EXCAVACIÓN A MAQUINA Y DESALOJO DE MATERIAL</v>
      </c>
      <c r="E52" s="121" t="str">
        <f>+PRESUPUESTO!D35</f>
        <v>M3</v>
      </c>
      <c r="F52" s="123">
        <f>+PRESUPUESTO!E35</f>
        <v>25.71</v>
      </c>
      <c r="G52" s="125">
        <f>+PRESUPUESTO!F35</f>
        <v>0</v>
      </c>
      <c r="H52" s="127">
        <f>+F52*G52</f>
        <v>0</v>
      </c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>
        <f t="shared" ref="AB52" si="24">$H52*AB53</f>
        <v>0</v>
      </c>
    </row>
    <row r="53" spans="1:28" x14ac:dyDescent="0.3">
      <c r="A53" s="73">
        <f>+SUM(I53:AB53)</f>
        <v>0</v>
      </c>
      <c r="B53" s="122"/>
      <c r="C53" s="122"/>
      <c r="D53" s="133"/>
      <c r="E53" s="122"/>
      <c r="F53" s="124"/>
      <c r="G53" s="126"/>
      <c r="H53" s="128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</row>
    <row r="54" spans="1:28" ht="15" customHeight="1" x14ac:dyDescent="0.3">
      <c r="A54" s="58" t="e">
        <f>+#REF!+1</f>
        <v>#REF!</v>
      </c>
      <c r="B54" s="129">
        <f>+B52+1</f>
        <v>17</v>
      </c>
      <c r="C54" s="129"/>
      <c r="D54" s="132" t="str">
        <f>+PRESUPUESTO!B36</f>
        <v>RELLENO CON MATERIAL DE MEJORAMIENTO PARA CIMENTACIÓN</v>
      </c>
      <c r="E54" s="121" t="str">
        <f>+PRESUPUESTO!D36</f>
        <v>M3</v>
      </c>
      <c r="F54" s="123">
        <f>+PRESUPUESTO!E36</f>
        <v>7.98</v>
      </c>
      <c r="G54" s="125">
        <f>+PRESUPUESTO!F36</f>
        <v>0</v>
      </c>
      <c r="H54" s="127">
        <f>+F54*G54</f>
        <v>0</v>
      </c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>
        <f t="shared" ref="AB54" si="25">$H54*AB55</f>
        <v>0</v>
      </c>
    </row>
    <row r="55" spans="1:28" x14ac:dyDescent="0.3">
      <c r="A55" s="73">
        <f>+SUM(I55:AB55)</f>
        <v>0</v>
      </c>
      <c r="B55" s="122"/>
      <c r="C55" s="122"/>
      <c r="D55" s="133"/>
      <c r="E55" s="122"/>
      <c r="F55" s="124"/>
      <c r="G55" s="126"/>
      <c r="H55" s="128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</row>
    <row r="56" spans="1:28" hidden="1" x14ac:dyDescent="0.3">
      <c r="B56" s="134"/>
      <c r="C56" s="135"/>
      <c r="D56" s="135"/>
      <c r="E56" s="136"/>
      <c r="F56" s="137" t="s">
        <v>69</v>
      </c>
      <c r="G56" s="138"/>
      <c r="H56" s="82">
        <f>+SUM(H52:H55)</f>
        <v>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>
        <f t="shared" ref="AB56" si="26">SUMPRODUCT(((ROW(AB52:AB55)+13)/2-INT((ROW(AB52:AB55)+13)/2)=0)*(AB52:AB55))</f>
        <v>0</v>
      </c>
    </row>
    <row r="57" spans="1:28" x14ac:dyDescent="0.3">
      <c r="B57" s="77"/>
      <c r="C57" s="78">
        <f>+PRESUPUESTO!A37</f>
        <v>2.2000000000000002</v>
      </c>
      <c r="D57" s="79" t="str">
        <f>+PRESUPUESTO!B37</f>
        <v>CIMENTACION</v>
      </c>
      <c r="E57" s="80"/>
      <c r="F57" s="66"/>
      <c r="G57" s="67"/>
      <c r="H57" s="68">
        <f>SUM(I62:AB62)-H62</f>
        <v>0</v>
      </c>
      <c r="I57" s="69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1"/>
    </row>
    <row r="58" spans="1:28" ht="14.4" customHeight="1" x14ac:dyDescent="0.3">
      <c r="A58" s="58" t="e">
        <f>+#REF!+1</f>
        <v>#REF!</v>
      </c>
      <c r="B58" s="129">
        <f>+B54+1</f>
        <v>18</v>
      </c>
      <c r="C58" s="129" t="str">
        <f>+PRESUPUESTO!A38</f>
        <v>2,2,1</v>
      </c>
      <c r="D58" s="132" t="str">
        <f>+PRESUPUESTO!B38</f>
        <v>REPLANTILLO DE HORMIGÓN (F´C=140KG/CM2)</v>
      </c>
      <c r="E58" s="121" t="str">
        <f>+PRESUPUESTO!D38</f>
        <v>M3</v>
      </c>
      <c r="F58" s="123">
        <f>+PRESUPUESTO!E38</f>
        <v>1.2</v>
      </c>
      <c r="G58" s="125">
        <f>+PRESUPUESTO!F38</f>
        <v>0</v>
      </c>
      <c r="H58" s="127">
        <f>+F58*G58</f>
        <v>0</v>
      </c>
      <c r="I58" s="72"/>
      <c r="J58" s="81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>
        <f t="shared" ref="AB58" si="27">$H58*AB59</f>
        <v>0</v>
      </c>
    </row>
    <row r="59" spans="1:28" x14ac:dyDescent="0.3">
      <c r="A59" s="73">
        <f>+SUM(I59:AB59)</f>
        <v>0</v>
      </c>
      <c r="B59" s="122"/>
      <c r="C59" s="122"/>
      <c r="D59" s="133"/>
      <c r="E59" s="122"/>
      <c r="F59" s="124"/>
      <c r="G59" s="126"/>
      <c r="H59" s="128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</row>
    <row r="60" spans="1:28" ht="14.4" customHeight="1" x14ac:dyDescent="0.3">
      <c r="A60" s="58" t="e">
        <f>+#REF!+1</f>
        <v>#REF!</v>
      </c>
      <c r="B60" s="129">
        <f>+B58+1</f>
        <v>19</v>
      </c>
      <c r="C60" s="129" t="str">
        <f>+PRESUPUESTO!A39</f>
        <v>2,2,2</v>
      </c>
      <c r="D60" s="132" t="str">
        <f>+PRESUPUESTO!B39</f>
        <v>HORMIGÓN EN PLINTO (F´C=210KG/CM2)</v>
      </c>
      <c r="E60" s="121" t="str">
        <f>+PRESUPUESTO!D39</f>
        <v>M3</v>
      </c>
      <c r="F60" s="123">
        <f>+PRESUPUESTO!E39</f>
        <v>5.13</v>
      </c>
      <c r="G60" s="125">
        <f>+PRESUPUESTO!F39</f>
        <v>0</v>
      </c>
      <c r="H60" s="127">
        <f>+F60*G60</f>
        <v>0</v>
      </c>
      <c r="I60" s="72"/>
      <c r="J60" s="81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>
        <f t="shared" ref="AB60" si="28">$H60*AB61</f>
        <v>0</v>
      </c>
    </row>
    <row r="61" spans="1:28" x14ac:dyDescent="0.3">
      <c r="A61" s="73">
        <f>+SUM(I61:AB61)</f>
        <v>0</v>
      </c>
      <c r="B61" s="122"/>
      <c r="C61" s="122"/>
      <c r="D61" s="133"/>
      <c r="E61" s="122"/>
      <c r="F61" s="124"/>
      <c r="G61" s="126"/>
      <c r="H61" s="128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</row>
    <row r="62" spans="1:28" hidden="1" x14ac:dyDescent="0.3">
      <c r="B62" s="134"/>
      <c r="C62" s="135"/>
      <c r="D62" s="135"/>
      <c r="E62" s="136"/>
      <c r="F62" s="137"/>
      <c r="G62" s="138"/>
      <c r="H62" s="82">
        <f>+SUM(H58:H61)</f>
        <v>0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>
        <f t="shared" ref="AB62" si="29">SUMPRODUCT(((ROW(AB58:AB61)+13)/2-INT((ROW(AB58:AB61)+13)/2)=0)*(AB58:AB61))</f>
        <v>0</v>
      </c>
    </row>
    <row r="63" spans="1:28" x14ac:dyDescent="0.3">
      <c r="B63" s="77"/>
      <c r="C63" s="78">
        <f>+PRESUPUESTO!A40</f>
        <v>2.2999999999999998</v>
      </c>
      <c r="D63" s="79" t="str">
        <f>+PRESUPUESTO!B40</f>
        <v>ESTRUCTURA DE HORMIGON ARMADO</v>
      </c>
      <c r="E63" s="80"/>
      <c r="F63" s="66"/>
      <c r="G63" s="67"/>
      <c r="H63" s="68">
        <f>SUM(I70:AB70)-H70</f>
        <v>0</v>
      </c>
      <c r="I63" s="69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1"/>
    </row>
    <row r="64" spans="1:28" ht="15" customHeight="1" x14ac:dyDescent="0.3">
      <c r="A64" s="58" t="e">
        <f>+#REF!+1</f>
        <v>#REF!</v>
      </c>
      <c r="B64" s="129">
        <f>+B60+1</f>
        <v>20</v>
      </c>
      <c r="C64" s="129" t="str">
        <f>+PRESUPUESTO!A41</f>
        <v>2,3,1</v>
      </c>
      <c r="D64" s="132" t="str">
        <f>+PRESUPUESTO!B41</f>
        <v>HORMIGÓN PARA COLUMNAS (F´C=210KG/CM2)</v>
      </c>
      <c r="E64" s="121" t="str">
        <f>+PRESUPUESTO!D41</f>
        <v>M3</v>
      </c>
      <c r="F64" s="123">
        <f>+PRESUPUESTO!E41</f>
        <v>7.72</v>
      </c>
      <c r="G64" s="125">
        <f>+PRESUPUESTO!F41</f>
        <v>0</v>
      </c>
      <c r="H64" s="127">
        <f>+F64*G64</f>
        <v>0</v>
      </c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>
        <f t="shared" ref="AB64" si="30">$H64*AB65</f>
        <v>0</v>
      </c>
    </row>
    <row r="65" spans="1:28" x14ac:dyDescent="0.3">
      <c r="A65" s="73">
        <f>+SUM(I65:AB65)</f>
        <v>0</v>
      </c>
      <c r="B65" s="122"/>
      <c r="C65" s="122"/>
      <c r="D65" s="133"/>
      <c r="E65" s="122"/>
      <c r="F65" s="124"/>
      <c r="G65" s="126"/>
      <c r="H65" s="128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</row>
    <row r="66" spans="1:28" ht="15" customHeight="1" x14ac:dyDescent="0.3">
      <c r="A66" s="58" t="e">
        <f>+A64+1</f>
        <v>#REF!</v>
      </c>
      <c r="B66" s="129">
        <f>+B64+1</f>
        <v>21</v>
      </c>
      <c r="C66" s="129" t="str">
        <f>+PRESUPUESTO!A42</f>
        <v>2,3,2</v>
      </c>
      <c r="D66" s="132" t="str">
        <f>+PRESUPUESTO!B42</f>
        <v>HORMIGÓN PARA CADENAS DE AMARRE (F´C=210KG/CM2)</v>
      </c>
      <c r="E66" s="121" t="str">
        <f>+PRESUPUESTO!D42</f>
        <v>M3</v>
      </c>
      <c r="F66" s="123">
        <f>+PRESUPUESTO!E42</f>
        <v>8.51</v>
      </c>
      <c r="G66" s="125">
        <f>+PRESUPUESTO!F42</f>
        <v>0</v>
      </c>
      <c r="H66" s="127">
        <f>+F66*G66</f>
        <v>0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>
        <f t="shared" ref="AB66" si="31">$H66*AB67</f>
        <v>0</v>
      </c>
    </row>
    <row r="67" spans="1:28" x14ac:dyDescent="0.3">
      <c r="A67" s="73">
        <f>+SUM(I67:AB67)</f>
        <v>0</v>
      </c>
      <c r="B67" s="122"/>
      <c r="C67" s="122"/>
      <c r="D67" s="133"/>
      <c r="E67" s="122"/>
      <c r="F67" s="124"/>
      <c r="G67" s="126"/>
      <c r="H67" s="128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</row>
    <row r="68" spans="1:28" x14ac:dyDescent="0.3">
      <c r="A68" s="58" t="e">
        <f>+#REF!+1</f>
        <v>#REF!</v>
      </c>
      <c r="B68" s="129">
        <f>+B66+1</f>
        <v>22</v>
      </c>
      <c r="C68" s="129" t="str">
        <f>+PRESUPUESTO!A43</f>
        <v>2,3,3</v>
      </c>
      <c r="D68" s="130" t="str">
        <f>+PRESUPUESTO!B43</f>
        <v>SUMINISTRO Y COLOCACIÓN DE ACERO DE REFUERZO FY=4,200 KG/CM², EN VARILLAS CORRUGADAS</v>
      </c>
      <c r="E68" s="121" t="str">
        <f>+PRESUPUESTO!D43</f>
        <v>KG</v>
      </c>
      <c r="F68" s="123">
        <f>+PRESUPUESTO!E43</f>
        <v>3537.89</v>
      </c>
      <c r="G68" s="125">
        <f>+PRESUPUESTO!F43</f>
        <v>0</v>
      </c>
      <c r="H68" s="127">
        <f>+F68*G68</f>
        <v>0</v>
      </c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>
        <f t="shared" ref="AB68" si="32">$H68*AB69</f>
        <v>0</v>
      </c>
    </row>
    <row r="69" spans="1:28" x14ac:dyDescent="0.3">
      <c r="A69" s="73">
        <f>+SUM(I69:AB69)</f>
        <v>0</v>
      </c>
      <c r="B69" s="122"/>
      <c r="C69" s="122"/>
      <c r="D69" s="131"/>
      <c r="E69" s="122"/>
      <c r="F69" s="124"/>
      <c r="G69" s="126"/>
      <c r="H69" s="128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</row>
    <row r="70" spans="1:28" hidden="1" x14ac:dyDescent="0.3">
      <c r="B70" s="134"/>
      <c r="C70" s="135"/>
      <c r="D70" s="135"/>
      <c r="E70" s="136"/>
      <c r="F70" s="137" t="s">
        <v>177</v>
      </c>
      <c r="G70" s="138"/>
      <c r="H70" s="82">
        <f>+SUM(H64:H69)</f>
        <v>0</v>
      </c>
      <c r="I70" s="76">
        <f t="shared" ref="I70:AB70" si="33">SUMPRODUCT(((ROW(I64:I69)+13)/2-INT((ROW(I64:I69)+13)/2)=0)*(I64:I69))</f>
        <v>0</v>
      </c>
      <c r="J70" s="76">
        <f t="shared" si="33"/>
        <v>0</v>
      </c>
      <c r="K70" s="76">
        <f t="shared" si="33"/>
        <v>0</v>
      </c>
      <c r="L70" s="76">
        <f t="shared" si="33"/>
        <v>0</v>
      </c>
      <c r="M70" s="76">
        <f t="shared" si="33"/>
        <v>0</v>
      </c>
      <c r="N70" s="76">
        <f t="shared" si="33"/>
        <v>0</v>
      </c>
      <c r="O70" s="76">
        <f t="shared" si="33"/>
        <v>0</v>
      </c>
      <c r="P70" s="76">
        <f t="shared" si="33"/>
        <v>0</v>
      </c>
      <c r="Q70" s="76">
        <f t="shared" si="33"/>
        <v>0</v>
      </c>
      <c r="R70" s="76">
        <f t="shared" si="33"/>
        <v>0</v>
      </c>
      <c r="S70" s="76">
        <f t="shared" si="33"/>
        <v>0</v>
      </c>
      <c r="T70" s="76">
        <f t="shared" si="33"/>
        <v>0</v>
      </c>
      <c r="U70" s="76">
        <f t="shared" si="33"/>
        <v>0</v>
      </c>
      <c r="V70" s="76">
        <f t="shared" si="33"/>
        <v>0</v>
      </c>
      <c r="W70" s="76">
        <f t="shared" si="33"/>
        <v>0</v>
      </c>
      <c r="X70" s="76">
        <f t="shared" si="33"/>
        <v>0</v>
      </c>
      <c r="Y70" s="76">
        <f t="shared" si="33"/>
        <v>0</v>
      </c>
      <c r="Z70" s="76">
        <f t="shared" si="33"/>
        <v>0</v>
      </c>
      <c r="AA70" s="76">
        <f t="shared" si="33"/>
        <v>0</v>
      </c>
      <c r="AB70" s="76">
        <f t="shared" si="33"/>
        <v>0</v>
      </c>
    </row>
    <row r="71" spans="1:28" x14ac:dyDescent="0.3">
      <c r="B71" s="77"/>
      <c r="C71" s="78">
        <f>+PRESUPUESTO!A44</f>
        <v>2.4</v>
      </c>
      <c r="D71" s="79" t="str">
        <f>+PRESUPUESTO!B44</f>
        <v>ESTRUCTURA METALICA</v>
      </c>
      <c r="E71" s="80"/>
      <c r="F71" s="66"/>
      <c r="G71" s="67"/>
      <c r="H71" s="68">
        <f>SUM(I86:AB86)-H86</f>
        <v>0</v>
      </c>
      <c r="I71" s="69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1"/>
    </row>
    <row r="72" spans="1:28" ht="15" customHeight="1" x14ac:dyDescent="0.3">
      <c r="A72" s="58" t="e">
        <f>+#REF!+1</f>
        <v>#REF!</v>
      </c>
      <c r="B72" s="129">
        <f>+B68+1</f>
        <v>23</v>
      </c>
      <c r="C72" s="129" t="str">
        <f>+PRESUPUESTO!A45</f>
        <v>2,4,1</v>
      </c>
      <c r="D72" s="130" t="str">
        <f>+PRESUPUESTO!B45</f>
        <v>COLUMNAS METÁLICAS CERRAMIENTO TIPO PRO H=2M INCLUYE TAPA</v>
      </c>
      <c r="E72" s="121" t="str">
        <f>+PRESUPUESTO!D45</f>
        <v>UNIDAD</v>
      </c>
      <c r="F72" s="123">
        <f>+PRESUPUESTO!E45</f>
        <v>48</v>
      </c>
      <c r="G72" s="125">
        <f>+PRESUPUESTO!F45</f>
        <v>0</v>
      </c>
      <c r="H72" s="127">
        <f>+F72*G72</f>
        <v>0</v>
      </c>
      <c r="I72" s="72">
        <f t="shared" ref="I72:AB72" si="34">$H72*I73</f>
        <v>0</v>
      </c>
      <c r="J72" s="72">
        <f t="shared" si="34"/>
        <v>0</v>
      </c>
      <c r="K72" s="72">
        <f t="shared" si="34"/>
        <v>0</v>
      </c>
      <c r="L72" s="72">
        <f t="shared" si="34"/>
        <v>0</v>
      </c>
      <c r="M72" s="72">
        <f t="shared" si="34"/>
        <v>0</v>
      </c>
      <c r="N72" s="72">
        <f t="shared" si="34"/>
        <v>0</v>
      </c>
      <c r="O72" s="72">
        <f t="shared" si="34"/>
        <v>0</v>
      </c>
      <c r="P72" s="72">
        <f t="shared" si="34"/>
        <v>0</v>
      </c>
      <c r="Q72" s="72">
        <f t="shared" si="34"/>
        <v>0</v>
      </c>
      <c r="R72" s="72">
        <f t="shared" si="34"/>
        <v>0</v>
      </c>
      <c r="S72" s="72">
        <f t="shared" si="34"/>
        <v>0</v>
      </c>
      <c r="T72" s="72">
        <f t="shared" si="34"/>
        <v>0</v>
      </c>
      <c r="U72" s="72">
        <f t="shared" si="34"/>
        <v>0</v>
      </c>
      <c r="V72" s="72">
        <f t="shared" si="34"/>
        <v>0</v>
      </c>
      <c r="W72" s="72">
        <f t="shared" si="34"/>
        <v>0</v>
      </c>
      <c r="X72" s="72">
        <f t="shared" si="34"/>
        <v>0</v>
      </c>
      <c r="Y72" s="72">
        <f t="shared" si="34"/>
        <v>0</v>
      </c>
      <c r="Z72" s="72">
        <f t="shared" si="34"/>
        <v>0</v>
      </c>
      <c r="AA72" s="72">
        <f t="shared" si="34"/>
        <v>0</v>
      </c>
      <c r="AB72" s="72">
        <f t="shared" si="34"/>
        <v>0</v>
      </c>
    </row>
    <row r="73" spans="1:28" x14ac:dyDescent="0.3">
      <c r="A73" s="73">
        <f>+SUM(I73:AB73)</f>
        <v>0</v>
      </c>
      <c r="B73" s="122"/>
      <c r="C73" s="122"/>
      <c r="D73" s="131"/>
      <c r="E73" s="122"/>
      <c r="F73" s="124"/>
      <c r="G73" s="126"/>
      <c r="H73" s="128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:28" ht="15" customHeight="1" x14ac:dyDescent="0.3">
      <c r="A74" s="58" t="e">
        <f>+#REF!+1</f>
        <v>#REF!</v>
      </c>
      <c r="B74" s="129">
        <f>+B72+1</f>
        <v>24</v>
      </c>
      <c r="C74" s="129" t="str">
        <f>+PRESUPUESTO!A46</f>
        <v>2,4,2</v>
      </c>
      <c r="D74" s="130" t="str">
        <f>+PRESUPUESTO!B46</f>
        <v>SUMINISTRO Y COLOCACIÓN DE MALLA PRONTO 3D</v>
      </c>
      <c r="E74" s="121" t="str">
        <f>+PRESUPUESTO!D46</f>
        <v>M2</v>
      </c>
      <c r="F74" s="123">
        <f>+PRESUPUESTO!E46</f>
        <v>220</v>
      </c>
      <c r="G74" s="125">
        <f>+PRESUPUESTO!F46</f>
        <v>0</v>
      </c>
      <c r="H74" s="127">
        <f>+F74*G74</f>
        <v>0</v>
      </c>
      <c r="I74" s="72">
        <f>$H74*I75</f>
        <v>0</v>
      </c>
      <c r="J74" s="72">
        <f t="shared" ref="J74:AB80" si="35">$H74*J75</f>
        <v>0</v>
      </c>
      <c r="K74" s="72">
        <f t="shared" si="35"/>
        <v>0</v>
      </c>
      <c r="L74" s="72">
        <f t="shared" si="35"/>
        <v>0</v>
      </c>
      <c r="M74" s="72">
        <f t="shared" si="35"/>
        <v>0</v>
      </c>
      <c r="N74" s="72">
        <f t="shared" si="35"/>
        <v>0</v>
      </c>
      <c r="O74" s="72">
        <f t="shared" si="35"/>
        <v>0</v>
      </c>
      <c r="P74" s="72">
        <f t="shared" si="35"/>
        <v>0</v>
      </c>
      <c r="Q74" s="72">
        <f t="shared" si="35"/>
        <v>0</v>
      </c>
      <c r="R74" s="72">
        <f t="shared" si="35"/>
        <v>0</v>
      </c>
      <c r="S74" s="72">
        <f t="shared" si="35"/>
        <v>0</v>
      </c>
      <c r="T74" s="72">
        <f t="shared" si="35"/>
        <v>0</v>
      </c>
      <c r="U74" s="72">
        <f t="shared" si="35"/>
        <v>0</v>
      </c>
      <c r="V74" s="72">
        <f t="shared" si="35"/>
        <v>0</v>
      </c>
      <c r="W74" s="72">
        <f t="shared" si="35"/>
        <v>0</v>
      </c>
      <c r="X74" s="72">
        <f t="shared" si="35"/>
        <v>0</v>
      </c>
      <c r="Y74" s="72">
        <f t="shared" si="35"/>
        <v>0</v>
      </c>
      <c r="Z74" s="72">
        <f t="shared" si="35"/>
        <v>0</v>
      </c>
      <c r="AA74" s="72"/>
      <c r="AB74" s="72">
        <f t="shared" si="35"/>
        <v>0</v>
      </c>
    </row>
    <row r="75" spans="1:28" x14ac:dyDescent="0.3">
      <c r="A75" s="73">
        <f>+SUM(I75:AB75)</f>
        <v>0</v>
      </c>
      <c r="B75" s="122"/>
      <c r="C75" s="122"/>
      <c r="D75" s="131"/>
      <c r="E75" s="122"/>
      <c r="F75" s="124"/>
      <c r="G75" s="126"/>
      <c r="H75" s="128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:28" ht="15" customHeight="1" x14ac:dyDescent="0.3">
      <c r="A76" s="58" t="e">
        <f>+#REF!+1</f>
        <v>#REF!</v>
      </c>
      <c r="B76" s="129">
        <f t="shared" ref="B76" si="36">+B74+1</f>
        <v>25</v>
      </c>
      <c r="C76" s="129" t="str">
        <f>+PRESUPUESTO!A47</f>
        <v>2,4,3</v>
      </c>
      <c r="D76" s="130" t="str">
        <f>+PRESUPUESTO!B47</f>
        <v>ELEMENTOS DE FIJACIÓN</v>
      </c>
      <c r="E76" s="121" t="str">
        <f>+PRESUPUESTO!D47</f>
        <v>UNIDAD</v>
      </c>
      <c r="F76" s="123">
        <f>+PRESUPUESTO!E47</f>
        <v>220</v>
      </c>
      <c r="G76" s="125">
        <f>+PRESUPUESTO!F47</f>
        <v>0</v>
      </c>
      <c r="H76" s="127">
        <f>+F76*G76</f>
        <v>0</v>
      </c>
      <c r="I76" s="72">
        <f>$H76*I77</f>
        <v>0</v>
      </c>
      <c r="J76" s="72">
        <f t="shared" si="35"/>
        <v>0</v>
      </c>
      <c r="K76" s="72">
        <f t="shared" si="35"/>
        <v>0</v>
      </c>
      <c r="L76" s="72">
        <f t="shared" si="35"/>
        <v>0</v>
      </c>
      <c r="M76" s="72">
        <f t="shared" si="35"/>
        <v>0</v>
      </c>
      <c r="N76" s="72">
        <f t="shared" si="35"/>
        <v>0</v>
      </c>
      <c r="O76" s="72">
        <f t="shared" si="35"/>
        <v>0</v>
      </c>
      <c r="P76" s="72">
        <f t="shared" si="35"/>
        <v>0</v>
      </c>
      <c r="Q76" s="72">
        <f t="shared" si="35"/>
        <v>0</v>
      </c>
      <c r="R76" s="72">
        <f t="shared" si="35"/>
        <v>0</v>
      </c>
      <c r="S76" s="72">
        <f t="shared" si="35"/>
        <v>0</v>
      </c>
      <c r="T76" s="72">
        <f t="shared" si="35"/>
        <v>0</v>
      </c>
      <c r="U76" s="72">
        <f t="shared" si="35"/>
        <v>0</v>
      </c>
      <c r="V76" s="72">
        <f t="shared" si="35"/>
        <v>0</v>
      </c>
      <c r="W76" s="72">
        <f t="shared" si="35"/>
        <v>0</v>
      </c>
      <c r="X76" s="72">
        <f t="shared" si="35"/>
        <v>0</v>
      </c>
      <c r="Y76" s="72">
        <f t="shared" si="35"/>
        <v>0</v>
      </c>
      <c r="Z76" s="72">
        <f t="shared" si="35"/>
        <v>0</v>
      </c>
      <c r="AA76" s="72"/>
      <c r="AB76" s="72">
        <f t="shared" si="35"/>
        <v>0</v>
      </c>
    </row>
    <row r="77" spans="1:28" x14ac:dyDescent="0.3">
      <c r="A77" s="73">
        <f>+SUM(I77:AB77)</f>
        <v>0</v>
      </c>
      <c r="B77" s="122"/>
      <c r="C77" s="122"/>
      <c r="D77" s="131"/>
      <c r="E77" s="122"/>
      <c r="F77" s="124"/>
      <c r="G77" s="126"/>
      <c r="H77" s="128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</row>
    <row r="78" spans="1:28" ht="15" customHeight="1" x14ac:dyDescent="0.3">
      <c r="A78" s="58" t="e">
        <f>+#REF!+1</f>
        <v>#REF!</v>
      </c>
      <c r="B78" s="129">
        <f t="shared" ref="B78" si="37">+B76+1</f>
        <v>26</v>
      </c>
      <c r="C78" s="129" t="str">
        <f>+PRESUPUESTO!A48</f>
        <v>2,4,4</v>
      </c>
      <c r="D78" s="130" t="str">
        <f>+PRESUPUESTO!B48</f>
        <v>MONTAJE DE CERRAMIENTO</v>
      </c>
      <c r="E78" s="121" t="str">
        <f>+PRESUPUESTO!D48</f>
        <v>M2</v>
      </c>
      <c r="F78" s="123">
        <f>+PRESUPUESTO!E48</f>
        <v>220</v>
      </c>
      <c r="G78" s="125">
        <f>+PRESUPUESTO!F48</f>
        <v>0</v>
      </c>
      <c r="H78" s="127">
        <f>+F78*G78</f>
        <v>0</v>
      </c>
      <c r="I78" s="72">
        <f>$H78*I79</f>
        <v>0</v>
      </c>
      <c r="J78" s="72">
        <f t="shared" si="35"/>
        <v>0</v>
      </c>
      <c r="K78" s="72">
        <f t="shared" si="35"/>
        <v>0</v>
      </c>
      <c r="L78" s="72">
        <f t="shared" si="35"/>
        <v>0</v>
      </c>
      <c r="M78" s="72">
        <f t="shared" si="35"/>
        <v>0</v>
      </c>
      <c r="N78" s="72">
        <f t="shared" si="35"/>
        <v>0</v>
      </c>
      <c r="O78" s="72">
        <f t="shared" si="35"/>
        <v>0</v>
      </c>
      <c r="P78" s="72">
        <f t="shared" si="35"/>
        <v>0</v>
      </c>
      <c r="Q78" s="72">
        <f t="shared" si="35"/>
        <v>0</v>
      </c>
      <c r="R78" s="72">
        <f t="shared" si="35"/>
        <v>0</v>
      </c>
      <c r="S78" s="72">
        <f t="shared" si="35"/>
        <v>0</v>
      </c>
      <c r="T78" s="72">
        <f t="shared" si="35"/>
        <v>0</v>
      </c>
      <c r="U78" s="72">
        <f t="shared" si="35"/>
        <v>0</v>
      </c>
      <c r="V78" s="72">
        <f t="shared" si="35"/>
        <v>0</v>
      </c>
      <c r="W78" s="72">
        <f t="shared" si="35"/>
        <v>0</v>
      </c>
      <c r="X78" s="72">
        <f t="shared" si="35"/>
        <v>0</v>
      </c>
      <c r="Y78" s="72">
        <f t="shared" si="35"/>
        <v>0</v>
      </c>
      <c r="Z78" s="72">
        <f t="shared" si="35"/>
        <v>0</v>
      </c>
      <c r="AA78" s="72"/>
      <c r="AB78" s="72">
        <f t="shared" si="35"/>
        <v>0</v>
      </c>
    </row>
    <row r="79" spans="1:28" x14ac:dyDescent="0.3">
      <c r="A79" s="73">
        <f>+SUM(I79:AB79)</f>
        <v>0</v>
      </c>
      <c r="B79" s="122"/>
      <c r="C79" s="122"/>
      <c r="D79" s="131"/>
      <c r="E79" s="122"/>
      <c r="F79" s="124"/>
      <c r="G79" s="126"/>
      <c r="H79" s="128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  <row r="80" spans="1:28" ht="15" customHeight="1" x14ac:dyDescent="0.3">
      <c r="A80" s="58" t="e">
        <f>+#REF!+1</f>
        <v>#REF!</v>
      </c>
      <c r="B80" s="129">
        <f t="shared" ref="B80" si="38">+B78+1</f>
        <v>27</v>
      </c>
      <c r="C80" s="129" t="str">
        <f>+PRESUPUESTO!A49</f>
        <v>2,4,5</v>
      </c>
      <c r="D80" s="130" t="str">
        <f>+PRESUPUESTO!B49</f>
        <v>SUMINISTRO Y COLOCACIÓN DE Y EN ACERO GALVANIZADO PARA SOPORTE DE ALAMBRES DE PÚAS</v>
      </c>
      <c r="E80" s="121" t="str">
        <f>+PRESUPUESTO!D49</f>
        <v>UNIDAD</v>
      </c>
      <c r="F80" s="123">
        <f>+PRESUPUESTO!E49</f>
        <v>64</v>
      </c>
      <c r="G80" s="125">
        <f>+PRESUPUESTO!F49</f>
        <v>0</v>
      </c>
      <c r="H80" s="127">
        <f>+F80*G80</f>
        <v>0</v>
      </c>
      <c r="I80" s="72">
        <f>$H80*I81</f>
        <v>0</v>
      </c>
      <c r="J80" s="72">
        <f t="shared" si="35"/>
        <v>0</v>
      </c>
      <c r="K80" s="72">
        <f t="shared" si="35"/>
        <v>0</v>
      </c>
      <c r="L80" s="72">
        <f t="shared" si="35"/>
        <v>0</v>
      </c>
      <c r="M80" s="72">
        <f t="shared" si="35"/>
        <v>0</v>
      </c>
      <c r="N80" s="72">
        <f t="shared" si="35"/>
        <v>0</v>
      </c>
      <c r="O80" s="72">
        <f t="shared" si="35"/>
        <v>0</v>
      </c>
      <c r="P80" s="72">
        <f t="shared" si="35"/>
        <v>0</v>
      </c>
      <c r="Q80" s="72">
        <f t="shared" si="35"/>
        <v>0</v>
      </c>
      <c r="R80" s="72">
        <f t="shared" si="35"/>
        <v>0</v>
      </c>
      <c r="S80" s="72">
        <f t="shared" si="35"/>
        <v>0</v>
      </c>
      <c r="T80" s="72">
        <f t="shared" si="35"/>
        <v>0</v>
      </c>
      <c r="U80" s="72">
        <f t="shared" si="35"/>
        <v>0</v>
      </c>
      <c r="V80" s="72">
        <f t="shared" si="35"/>
        <v>0</v>
      </c>
      <c r="W80" s="72">
        <f t="shared" si="35"/>
        <v>0</v>
      </c>
      <c r="X80" s="72">
        <f t="shared" si="35"/>
        <v>0</v>
      </c>
      <c r="Y80" s="72">
        <f t="shared" si="35"/>
        <v>0</v>
      </c>
      <c r="Z80" s="72">
        <f t="shared" si="35"/>
        <v>0</v>
      </c>
      <c r="AA80" s="72"/>
      <c r="AB80" s="72">
        <f t="shared" si="35"/>
        <v>0</v>
      </c>
    </row>
    <row r="81" spans="1:28" x14ac:dyDescent="0.3">
      <c r="A81" s="73">
        <f>+SUM(I81:AB81)</f>
        <v>0</v>
      </c>
      <c r="B81" s="122"/>
      <c r="C81" s="122"/>
      <c r="D81" s="131"/>
      <c r="E81" s="122"/>
      <c r="F81" s="124"/>
      <c r="G81" s="126"/>
      <c r="H81" s="128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</row>
    <row r="82" spans="1:28" ht="15" customHeight="1" x14ac:dyDescent="0.3">
      <c r="A82" s="58" t="e">
        <f>+#REF!+1</f>
        <v>#REF!</v>
      </c>
      <c r="B82" s="129">
        <f t="shared" ref="B82" si="39">+B80+1</f>
        <v>28</v>
      </c>
      <c r="C82" s="129" t="str">
        <f>+PRESUPUESTO!A50</f>
        <v>2,4,6</v>
      </c>
      <c r="D82" s="130" t="str">
        <f>+PRESUPUESTO!B50</f>
        <v>FIJACIONES JUMBO</v>
      </c>
      <c r="E82" s="121" t="str">
        <f>+PRESUPUESTO!D50</f>
        <v>UNIDAD</v>
      </c>
      <c r="F82" s="123">
        <f>+PRESUPUESTO!E50</f>
        <v>144</v>
      </c>
      <c r="G82" s="125">
        <f>+PRESUPUESTO!F50</f>
        <v>0</v>
      </c>
      <c r="H82" s="127">
        <f>+F82*G82</f>
        <v>0</v>
      </c>
      <c r="I82" s="72">
        <f>$H82*I83</f>
        <v>0</v>
      </c>
      <c r="J82" s="72">
        <f t="shared" ref="J82:AB84" si="40">$H82*J83</f>
        <v>0</v>
      </c>
      <c r="K82" s="72">
        <f t="shared" si="40"/>
        <v>0</v>
      </c>
      <c r="L82" s="72">
        <f t="shared" si="40"/>
        <v>0</v>
      </c>
      <c r="M82" s="72">
        <f t="shared" si="40"/>
        <v>0</v>
      </c>
      <c r="N82" s="72">
        <f t="shared" si="40"/>
        <v>0</v>
      </c>
      <c r="O82" s="72">
        <f t="shared" si="40"/>
        <v>0</v>
      </c>
      <c r="P82" s="72">
        <f t="shared" si="40"/>
        <v>0</v>
      </c>
      <c r="Q82" s="72">
        <f t="shared" si="40"/>
        <v>0</v>
      </c>
      <c r="R82" s="72">
        <f t="shared" si="40"/>
        <v>0</v>
      </c>
      <c r="S82" s="72">
        <f t="shared" si="40"/>
        <v>0</v>
      </c>
      <c r="T82" s="72">
        <f t="shared" si="40"/>
        <v>0</v>
      </c>
      <c r="U82" s="72">
        <f t="shared" si="40"/>
        <v>0</v>
      </c>
      <c r="V82" s="72">
        <f t="shared" si="40"/>
        <v>0</v>
      </c>
      <c r="W82" s="72">
        <f t="shared" si="40"/>
        <v>0</v>
      </c>
      <c r="X82" s="72">
        <f t="shared" si="40"/>
        <v>0</v>
      </c>
      <c r="Y82" s="72">
        <f t="shared" si="40"/>
        <v>0</v>
      </c>
      <c r="Z82" s="72">
        <f t="shared" si="40"/>
        <v>0</v>
      </c>
      <c r="AA82" s="72"/>
      <c r="AB82" s="72">
        <f t="shared" si="40"/>
        <v>0</v>
      </c>
    </row>
    <row r="83" spans="1:28" x14ac:dyDescent="0.3">
      <c r="A83" s="73">
        <f>+SUM(I83:AB83)</f>
        <v>0</v>
      </c>
      <c r="B83" s="122"/>
      <c r="C83" s="122"/>
      <c r="D83" s="131"/>
      <c r="E83" s="122"/>
      <c r="F83" s="124"/>
      <c r="G83" s="126"/>
      <c r="H83" s="128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1:28" ht="15" customHeight="1" x14ac:dyDescent="0.3">
      <c r="A84" s="58" t="e">
        <f>+#REF!+1</f>
        <v>#REF!</v>
      </c>
      <c r="B84" s="129">
        <f t="shared" ref="B84" si="41">+B82+1</f>
        <v>29</v>
      </c>
      <c r="C84" s="129" t="str">
        <f>+PRESUPUESTO!A51</f>
        <v>2,4,7</v>
      </c>
      <c r="D84" s="130" t="str">
        <f>+PRESUPUESTO!B51</f>
        <v>SUMINISTRO Y MONTAJE DE ALAMBRE DE PÚAS</v>
      </c>
      <c r="E84" s="121" t="str">
        <f>+PRESUPUESTO!D51</f>
        <v>M</v>
      </c>
      <c r="F84" s="123">
        <f>+PRESUPUESTO!E51</f>
        <v>1250</v>
      </c>
      <c r="G84" s="125">
        <f>+PRESUPUESTO!F51</f>
        <v>0</v>
      </c>
      <c r="H84" s="127">
        <f>+F84*G84</f>
        <v>0</v>
      </c>
      <c r="I84" s="72">
        <f>$H84*I85</f>
        <v>0</v>
      </c>
      <c r="J84" s="72">
        <f t="shared" si="40"/>
        <v>0</v>
      </c>
      <c r="K84" s="72">
        <f t="shared" si="40"/>
        <v>0</v>
      </c>
      <c r="L84" s="72">
        <f t="shared" si="40"/>
        <v>0</v>
      </c>
      <c r="M84" s="72">
        <f t="shared" si="40"/>
        <v>0</v>
      </c>
      <c r="N84" s="72">
        <f t="shared" si="40"/>
        <v>0</v>
      </c>
      <c r="O84" s="72">
        <f t="shared" si="40"/>
        <v>0</v>
      </c>
      <c r="P84" s="72">
        <f t="shared" si="40"/>
        <v>0</v>
      </c>
      <c r="Q84" s="72">
        <f t="shared" si="40"/>
        <v>0</v>
      </c>
      <c r="R84" s="72">
        <f t="shared" si="40"/>
        <v>0</v>
      </c>
      <c r="S84" s="72">
        <f t="shared" si="40"/>
        <v>0</v>
      </c>
      <c r="T84" s="72">
        <f t="shared" si="40"/>
        <v>0</v>
      </c>
      <c r="U84" s="72">
        <f t="shared" si="40"/>
        <v>0</v>
      </c>
      <c r="V84" s="72">
        <f t="shared" si="40"/>
        <v>0</v>
      </c>
      <c r="W84" s="72">
        <f t="shared" si="40"/>
        <v>0</v>
      </c>
      <c r="X84" s="72">
        <f t="shared" si="40"/>
        <v>0</v>
      </c>
      <c r="Y84" s="72">
        <f t="shared" si="40"/>
        <v>0</v>
      </c>
      <c r="Z84" s="72">
        <f t="shared" si="40"/>
        <v>0</v>
      </c>
      <c r="AA84" s="72"/>
      <c r="AB84" s="72">
        <f t="shared" si="40"/>
        <v>0</v>
      </c>
    </row>
    <row r="85" spans="1:28" x14ac:dyDescent="0.3">
      <c r="A85" s="73">
        <f>+SUM(I85:AB85)</f>
        <v>0</v>
      </c>
      <c r="B85" s="122"/>
      <c r="C85" s="122"/>
      <c r="D85" s="131"/>
      <c r="E85" s="122"/>
      <c r="F85" s="124"/>
      <c r="G85" s="126"/>
      <c r="H85" s="128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1:28" hidden="1" x14ac:dyDescent="0.3">
      <c r="B86" s="134"/>
      <c r="C86" s="135"/>
      <c r="D86" s="135"/>
      <c r="E86" s="136"/>
      <c r="F86" s="137" t="s">
        <v>178</v>
      </c>
      <c r="G86" s="138"/>
      <c r="H86" s="82">
        <f>+SUM(H72:H85)</f>
        <v>0</v>
      </c>
      <c r="I86" s="82">
        <f>SUMPRODUCT(((ROW(I72:I85)+13)/2-INT((ROW(I72:I85)+13)/2)=0)*(I72:I85))</f>
        <v>0</v>
      </c>
      <c r="J86" s="82">
        <f t="shared" ref="J86:Z86" si="42">SUMPRODUCT(((ROW(J72:J85)+13)/2-INT((ROW(J72:J85)+13)/2)=0)*(J72:J85))</f>
        <v>0</v>
      </c>
      <c r="K86" s="82">
        <f t="shared" si="42"/>
        <v>0</v>
      </c>
      <c r="L86" s="82">
        <f t="shared" si="42"/>
        <v>0</v>
      </c>
      <c r="M86" s="82">
        <f t="shared" si="42"/>
        <v>0</v>
      </c>
      <c r="N86" s="82">
        <f t="shared" si="42"/>
        <v>0</v>
      </c>
      <c r="O86" s="82">
        <f t="shared" si="42"/>
        <v>0</v>
      </c>
      <c r="P86" s="82">
        <f t="shared" si="42"/>
        <v>0</v>
      </c>
      <c r="Q86" s="82">
        <f t="shared" si="42"/>
        <v>0</v>
      </c>
      <c r="R86" s="82">
        <f t="shared" si="42"/>
        <v>0</v>
      </c>
      <c r="S86" s="82">
        <f t="shared" si="42"/>
        <v>0</v>
      </c>
      <c r="T86" s="82">
        <f t="shared" si="42"/>
        <v>0</v>
      </c>
      <c r="U86" s="82">
        <f t="shared" si="42"/>
        <v>0</v>
      </c>
      <c r="V86" s="82">
        <f t="shared" si="42"/>
        <v>0</v>
      </c>
      <c r="W86" s="82">
        <f t="shared" si="42"/>
        <v>0</v>
      </c>
      <c r="X86" s="82">
        <f t="shared" si="42"/>
        <v>0</v>
      </c>
      <c r="Y86" s="82">
        <f t="shared" si="42"/>
        <v>0</v>
      </c>
      <c r="Z86" s="82">
        <f t="shared" si="42"/>
        <v>0</v>
      </c>
      <c r="AA86" s="82"/>
      <c r="AB86" s="82"/>
    </row>
    <row r="87" spans="1:28" x14ac:dyDescent="0.3">
      <c r="B87" s="77"/>
      <c r="C87" s="78">
        <f>+PRESUPUESTO!A52</f>
        <v>2.5</v>
      </c>
      <c r="D87" s="79" t="str">
        <f>+PRESUPUESTO!B52</f>
        <v>ALBAÑILERIA</v>
      </c>
      <c r="E87" s="80"/>
      <c r="F87" s="66"/>
      <c r="G87" s="67"/>
      <c r="H87" s="68">
        <f>SUM(I96:AB96)-H96</f>
        <v>0</v>
      </c>
      <c r="I87" s="69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1"/>
    </row>
    <row r="88" spans="1:28" x14ac:dyDescent="0.3">
      <c r="A88" s="58" t="e">
        <f>+#REF!+1</f>
        <v>#REF!</v>
      </c>
      <c r="B88" s="129">
        <f>+B84+1</f>
        <v>30</v>
      </c>
      <c r="C88" s="129" t="str">
        <f>+PRESUPUESTO!A53</f>
        <v>2,5,1</v>
      </c>
      <c r="D88" s="130" t="str">
        <f>+PRESUPUESTO!B53</f>
        <v>SUMINISTRO Y COLOCACIÓN DE MAMPOSTERÍA DE BLOQUE DE HORMIGÓN</v>
      </c>
      <c r="E88" s="121" t="str">
        <f>+PRESUPUESTO!D53</f>
        <v>M2</v>
      </c>
      <c r="F88" s="123">
        <f>+PRESUPUESTO!E53</f>
        <v>154</v>
      </c>
      <c r="G88" s="125">
        <f>+PRESUPUESTO!F53</f>
        <v>0</v>
      </c>
      <c r="H88" s="127">
        <f>+F88*G88</f>
        <v>0</v>
      </c>
      <c r="I88" s="72">
        <f>$H88*I89</f>
        <v>0</v>
      </c>
      <c r="J88" s="72">
        <f t="shared" ref="J88:Z88" si="43">$H88*J89</f>
        <v>0</v>
      </c>
      <c r="K88" s="72">
        <f t="shared" si="43"/>
        <v>0</v>
      </c>
      <c r="L88" s="72">
        <f t="shared" si="43"/>
        <v>0</v>
      </c>
      <c r="M88" s="72">
        <f t="shared" si="43"/>
        <v>0</v>
      </c>
      <c r="N88" s="72">
        <f t="shared" si="43"/>
        <v>0</v>
      </c>
      <c r="O88" s="72">
        <f t="shared" si="43"/>
        <v>0</v>
      </c>
      <c r="P88" s="72">
        <f t="shared" si="43"/>
        <v>0</v>
      </c>
      <c r="Q88" s="72">
        <f t="shared" si="43"/>
        <v>0</v>
      </c>
      <c r="R88" s="72">
        <f t="shared" si="43"/>
        <v>0</v>
      </c>
      <c r="S88" s="72">
        <f t="shared" si="43"/>
        <v>0</v>
      </c>
      <c r="T88" s="72">
        <f t="shared" si="43"/>
        <v>0</v>
      </c>
      <c r="U88" s="72">
        <f t="shared" si="43"/>
        <v>0</v>
      </c>
      <c r="V88" s="72">
        <f t="shared" si="43"/>
        <v>0</v>
      </c>
      <c r="W88" s="72">
        <f t="shared" si="43"/>
        <v>0</v>
      </c>
      <c r="X88" s="72">
        <f t="shared" si="43"/>
        <v>0</v>
      </c>
      <c r="Y88" s="72">
        <f t="shared" si="43"/>
        <v>0</v>
      </c>
      <c r="Z88" s="72">
        <f t="shared" si="43"/>
        <v>0</v>
      </c>
      <c r="AA88" s="72"/>
      <c r="AB88" s="72"/>
    </row>
    <row r="89" spans="1:28" x14ac:dyDescent="0.3">
      <c r="A89" s="73">
        <f>+SUM(I89:AB89)</f>
        <v>0</v>
      </c>
      <c r="B89" s="122"/>
      <c r="C89" s="122"/>
      <c r="D89" s="131"/>
      <c r="E89" s="122"/>
      <c r="F89" s="124"/>
      <c r="G89" s="126"/>
      <c r="H89" s="128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</row>
    <row r="90" spans="1:28" ht="15" customHeight="1" x14ac:dyDescent="0.3">
      <c r="A90" s="58" t="e">
        <f>+#REF!+1</f>
        <v>#REF!</v>
      </c>
      <c r="B90" s="129">
        <f t="shared" ref="B90" si="44">+B88+1</f>
        <v>31</v>
      </c>
      <c r="C90" s="129" t="str">
        <f>+PRESUPUESTO!A54</f>
        <v>2,5,2</v>
      </c>
      <c r="D90" s="130" t="str">
        <f>+PRESUPUESTO!B54</f>
        <v xml:space="preserve">ENLUCIDO VERTICAL DE PAREDES </v>
      </c>
      <c r="E90" s="121" t="str">
        <f>+PRESUPUESTO!D54</f>
        <v>M2</v>
      </c>
      <c r="F90" s="123">
        <f>+PRESUPUESTO!E54</f>
        <v>220</v>
      </c>
      <c r="G90" s="125">
        <f>+PRESUPUESTO!F54</f>
        <v>0</v>
      </c>
      <c r="H90" s="127">
        <f t="shared" ref="H90" si="45">+F90*G90</f>
        <v>0</v>
      </c>
      <c r="I90" s="72">
        <f>$H90*I91</f>
        <v>0</v>
      </c>
      <c r="J90" s="72">
        <f t="shared" ref="J90:Z92" si="46">$H90*J91</f>
        <v>0</v>
      </c>
      <c r="K90" s="72">
        <f t="shared" si="46"/>
        <v>0</v>
      </c>
      <c r="L90" s="72">
        <f t="shared" si="46"/>
        <v>0</v>
      </c>
      <c r="M90" s="72">
        <f t="shared" si="46"/>
        <v>0</v>
      </c>
      <c r="N90" s="72">
        <f t="shared" si="46"/>
        <v>0</v>
      </c>
      <c r="O90" s="72">
        <f t="shared" si="46"/>
        <v>0</v>
      </c>
      <c r="P90" s="72">
        <f t="shared" si="46"/>
        <v>0</v>
      </c>
      <c r="Q90" s="72">
        <f t="shared" si="46"/>
        <v>0</v>
      </c>
      <c r="R90" s="72">
        <f t="shared" si="46"/>
        <v>0</v>
      </c>
      <c r="S90" s="72">
        <f t="shared" si="46"/>
        <v>0</v>
      </c>
      <c r="T90" s="72">
        <f t="shared" si="46"/>
        <v>0</v>
      </c>
      <c r="U90" s="72">
        <f t="shared" si="46"/>
        <v>0</v>
      </c>
      <c r="V90" s="72">
        <f t="shared" si="46"/>
        <v>0</v>
      </c>
      <c r="W90" s="72">
        <f t="shared" si="46"/>
        <v>0</v>
      </c>
      <c r="X90" s="72">
        <f t="shared" si="46"/>
        <v>0</v>
      </c>
      <c r="Y90" s="72">
        <f t="shared" si="46"/>
        <v>0</v>
      </c>
      <c r="Z90" s="72">
        <f t="shared" si="46"/>
        <v>0</v>
      </c>
      <c r="AA90" s="72"/>
      <c r="AB90" s="72"/>
    </row>
    <row r="91" spans="1:28" x14ac:dyDescent="0.3">
      <c r="A91" s="73">
        <f>+SUM(I91:AB91)</f>
        <v>0</v>
      </c>
      <c r="B91" s="122"/>
      <c r="C91" s="122"/>
      <c r="D91" s="131"/>
      <c r="E91" s="122"/>
      <c r="F91" s="124"/>
      <c r="G91" s="126"/>
      <c r="H91" s="128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</row>
    <row r="92" spans="1:28" ht="15" customHeight="1" x14ac:dyDescent="0.3">
      <c r="A92" s="58" t="e">
        <f>+#REF!+1</f>
        <v>#REF!</v>
      </c>
      <c r="B92" s="129">
        <f t="shared" ref="B92" si="47">+B90+1</f>
        <v>32</v>
      </c>
      <c r="C92" s="129" t="str">
        <f>+PRESUPUESTO!A55</f>
        <v>2,5,3</v>
      </c>
      <c r="D92" s="130" t="str">
        <f>+PRESUPUESTO!B55</f>
        <v>SUMINISTRO Y APLICACIÓN DE SELLADO EN PAREDES</v>
      </c>
      <c r="E92" s="121" t="str">
        <f>+PRESUPUESTO!D55</f>
        <v>M2</v>
      </c>
      <c r="F92" s="123">
        <f>+PRESUPUESTO!E55</f>
        <v>220</v>
      </c>
      <c r="G92" s="125">
        <f>+PRESUPUESTO!F55</f>
        <v>0</v>
      </c>
      <c r="H92" s="127">
        <f t="shared" ref="H92" si="48">+F92*G92</f>
        <v>0</v>
      </c>
      <c r="I92" s="72">
        <f>$H92*I93</f>
        <v>0</v>
      </c>
      <c r="J92" s="72">
        <f t="shared" si="46"/>
        <v>0</v>
      </c>
      <c r="K92" s="72">
        <f t="shared" si="46"/>
        <v>0</v>
      </c>
      <c r="L92" s="72">
        <f t="shared" si="46"/>
        <v>0</v>
      </c>
      <c r="M92" s="72">
        <f t="shared" si="46"/>
        <v>0</v>
      </c>
      <c r="N92" s="72">
        <f t="shared" si="46"/>
        <v>0</v>
      </c>
      <c r="O92" s="72">
        <f t="shared" si="46"/>
        <v>0</v>
      </c>
      <c r="P92" s="72">
        <f t="shared" si="46"/>
        <v>0</v>
      </c>
      <c r="Q92" s="72">
        <f t="shared" si="46"/>
        <v>0</v>
      </c>
      <c r="R92" s="72">
        <f t="shared" si="46"/>
        <v>0</v>
      </c>
      <c r="S92" s="72">
        <f t="shared" si="46"/>
        <v>0</v>
      </c>
      <c r="T92" s="72">
        <f t="shared" si="46"/>
        <v>0</v>
      </c>
      <c r="U92" s="72">
        <f t="shared" si="46"/>
        <v>0</v>
      </c>
      <c r="V92" s="72">
        <f t="shared" si="46"/>
        <v>0</v>
      </c>
      <c r="W92" s="72">
        <f t="shared" si="46"/>
        <v>0</v>
      </c>
      <c r="X92" s="72">
        <f t="shared" si="46"/>
        <v>0</v>
      </c>
      <c r="Y92" s="72">
        <f t="shared" si="46"/>
        <v>0</v>
      </c>
      <c r="Z92" s="72">
        <f t="shared" si="46"/>
        <v>0</v>
      </c>
      <c r="AA92" s="72"/>
      <c r="AB92" s="72"/>
    </row>
    <row r="93" spans="1:28" x14ac:dyDescent="0.3">
      <c r="A93" s="73">
        <f>+SUM(I93:AB93)</f>
        <v>0</v>
      </c>
      <c r="B93" s="122"/>
      <c r="C93" s="122"/>
      <c r="D93" s="131"/>
      <c r="E93" s="122"/>
      <c r="F93" s="124"/>
      <c r="G93" s="126"/>
      <c r="H93" s="128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</row>
    <row r="94" spans="1:28" ht="15" customHeight="1" x14ac:dyDescent="0.3">
      <c r="A94" s="58" t="e">
        <f>+#REF!+1</f>
        <v>#REF!</v>
      </c>
      <c r="B94" s="129">
        <f t="shared" ref="B94" si="49">+B92+1</f>
        <v>33</v>
      </c>
      <c r="C94" s="129" t="str">
        <f>+PRESUPUESTO!A56</f>
        <v>2,5,4</v>
      </c>
      <c r="D94" s="130" t="str">
        <f>+PRESUPUESTO!B56</f>
        <v>PINTURA Y EMPASTE EXTERIOR LÁTEX</v>
      </c>
      <c r="E94" s="121" t="str">
        <f>+PRESUPUESTO!D56</f>
        <v>M2</v>
      </c>
      <c r="F94" s="123">
        <f>+PRESUPUESTO!E56</f>
        <v>220</v>
      </c>
      <c r="G94" s="125">
        <f>+PRESUPUESTO!F56</f>
        <v>0</v>
      </c>
      <c r="H94" s="127">
        <f t="shared" ref="H94" si="50">+F94*G94</f>
        <v>0</v>
      </c>
      <c r="I94" s="72">
        <f>$H94*I95</f>
        <v>0</v>
      </c>
      <c r="J94" s="72">
        <f t="shared" ref="J94:Z94" si="51">$H94*J95</f>
        <v>0</v>
      </c>
      <c r="K94" s="72">
        <f t="shared" si="51"/>
        <v>0</v>
      </c>
      <c r="L94" s="72">
        <f t="shared" si="51"/>
        <v>0</v>
      </c>
      <c r="M94" s="72">
        <f t="shared" si="51"/>
        <v>0</v>
      </c>
      <c r="N94" s="72">
        <f t="shared" si="51"/>
        <v>0</v>
      </c>
      <c r="O94" s="72">
        <f t="shared" si="51"/>
        <v>0</v>
      </c>
      <c r="P94" s="72">
        <f t="shared" si="51"/>
        <v>0</v>
      </c>
      <c r="Q94" s="72">
        <f t="shared" si="51"/>
        <v>0</v>
      </c>
      <c r="R94" s="72">
        <f t="shared" si="51"/>
        <v>0</v>
      </c>
      <c r="S94" s="72">
        <f t="shared" si="51"/>
        <v>0</v>
      </c>
      <c r="T94" s="72">
        <f t="shared" si="51"/>
        <v>0</v>
      </c>
      <c r="U94" s="72">
        <f t="shared" si="51"/>
        <v>0</v>
      </c>
      <c r="V94" s="72">
        <f t="shared" si="51"/>
        <v>0</v>
      </c>
      <c r="W94" s="72">
        <f t="shared" si="51"/>
        <v>0</v>
      </c>
      <c r="X94" s="72">
        <f t="shared" si="51"/>
        <v>0</v>
      </c>
      <c r="Y94" s="72">
        <f t="shared" si="51"/>
        <v>0</v>
      </c>
      <c r="Z94" s="72">
        <f t="shared" si="51"/>
        <v>0</v>
      </c>
      <c r="AA94" s="72"/>
      <c r="AB94" s="72"/>
    </row>
    <row r="95" spans="1:28" x14ac:dyDescent="0.3">
      <c r="A95" s="73">
        <f>+SUM(I95:AB95)</f>
        <v>0</v>
      </c>
      <c r="B95" s="122"/>
      <c r="C95" s="122"/>
      <c r="D95" s="131"/>
      <c r="E95" s="122"/>
      <c r="F95" s="124"/>
      <c r="G95" s="126"/>
      <c r="H95" s="128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</row>
    <row r="96" spans="1:28" hidden="1" x14ac:dyDescent="0.3">
      <c r="B96" s="134"/>
      <c r="C96" s="135"/>
      <c r="D96" s="135"/>
      <c r="E96" s="136"/>
      <c r="F96" s="137" t="s">
        <v>179</v>
      </c>
      <c r="G96" s="138"/>
      <c r="H96" s="82">
        <f>+SUM(H88:H95)</f>
        <v>0</v>
      </c>
      <c r="I96" s="82">
        <f>SUMPRODUCT(((ROW(I88:I95)+13)/2-INT((ROW(I88:I95)+13)/2)=0)*(I88:I95))</f>
        <v>0</v>
      </c>
      <c r="J96" s="82">
        <f t="shared" ref="J96:Z96" si="52">SUMPRODUCT(((ROW(J88:J95)+13)/2-INT((ROW(J88:J95)+13)/2)=0)*(J88:J95))</f>
        <v>0</v>
      </c>
      <c r="K96" s="82">
        <f t="shared" si="52"/>
        <v>0</v>
      </c>
      <c r="L96" s="82">
        <f t="shared" si="52"/>
        <v>0</v>
      </c>
      <c r="M96" s="82">
        <f t="shared" si="52"/>
        <v>0</v>
      </c>
      <c r="N96" s="82">
        <f t="shared" si="52"/>
        <v>0</v>
      </c>
      <c r="O96" s="82">
        <f t="shared" si="52"/>
        <v>0</v>
      </c>
      <c r="P96" s="82">
        <f t="shared" si="52"/>
        <v>0</v>
      </c>
      <c r="Q96" s="82">
        <f t="shared" si="52"/>
        <v>0</v>
      </c>
      <c r="R96" s="82">
        <f t="shared" si="52"/>
        <v>0</v>
      </c>
      <c r="S96" s="82">
        <f t="shared" si="52"/>
        <v>0</v>
      </c>
      <c r="T96" s="82">
        <f t="shared" si="52"/>
        <v>0</v>
      </c>
      <c r="U96" s="82">
        <f t="shared" si="52"/>
        <v>0</v>
      </c>
      <c r="V96" s="82">
        <f t="shared" si="52"/>
        <v>0</v>
      </c>
      <c r="W96" s="82">
        <f t="shared" si="52"/>
        <v>0</v>
      </c>
      <c r="X96" s="82">
        <f t="shared" si="52"/>
        <v>0</v>
      </c>
      <c r="Y96" s="82">
        <f t="shared" si="52"/>
        <v>0</v>
      </c>
      <c r="Z96" s="82">
        <f t="shared" si="52"/>
        <v>0</v>
      </c>
      <c r="AA96" s="82"/>
      <c r="AB96" s="82"/>
    </row>
    <row r="97" spans="1:28" x14ac:dyDescent="0.3">
      <c r="B97" s="77"/>
      <c r="C97" s="78">
        <f>+PRESUPUESTO!A59</f>
        <v>3.1</v>
      </c>
      <c r="D97" s="79" t="str">
        <f>+PRESUPUESTO!B59</f>
        <v>MOVIMIENTO DE TIERRA</v>
      </c>
      <c r="E97" s="80"/>
      <c r="F97" s="66"/>
      <c r="G97" s="67"/>
      <c r="H97" s="68">
        <f>SUM(I102:AB102)-H102</f>
        <v>0</v>
      </c>
      <c r="I97" s="69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1"/>
    </row>
    <row r="98" spans="1:28" ht="14.4" customHeight="1" x14ac:dyDescent="0.3">
      <c r="A98" s="58" t="e">
        <f>+#REF!+1</f>
        <v>#REF!</v>
      </c>
      <c r="B98" s="129">
        <f>+B94+1</f>
        <v>34</v>
      </c>
      <c r="C98" s="129" t="str">
        <f>+PRESUPUESTO!A60</f>
        <v>3,1,1</v>
      </c>
      <c r="D98" s="130" t="str">
        <f>+PRESUPUESTO!B60</f>
        <v>EXCAVACIÓN A MÁQUINA Y DESALOJO DE MATERIAL</v>
      </c>
      <c r="E98" s="121" t="str">
        <f>+PRESUPUESTO!D60</f>
        <v>M3</v>
      </c>
      <c r="F98" s="123">
        <f>+PRESUPUESTO!E60</f>
        <v>100.53</v>
      </c>
      <c r="G98" s="125">
        <f>+PRESUPUESTO!F60</f>
        <v>0</v>
      </c>
      <c r="H98" s="127">
        <f>+F98*G98</f>
        <v>0</v>
      </c>
      <c r="I98" s="72">
        <f>$H98*I99</f>
        <v>0</v>
      </c>
      <c r="J98" s="72">
        <f t="shared" ref="J98:Z98" si="53">$H98*J99</f>
        <v>0</v>
      </c>
      <c r="K98" s="72">
        <f t="shared" si="53"/>
        <v>0</v>
      </c>
      <c r="L98" s="72">
        <f t="shared" si="53"/>
        <v>0</v>
      </c>
      <c r="M98" s="72">
        <f t="shared" si="53"/>
        <v>0</v>
      </c>
      <c r="N98" s="72">
        <f t="shared" si="53"/>
        <v>0</v>
      </c>
      <c r="O98" s="72">
        <f t="shared" si="53"/>
        <v>0</v>
      </c>
      <c r="P98" s="72">
        <f t="shared" si="53"/>
        <v>0</v>
      </c>
      <c r="Q98" s="72">
        <f t="shared" si="53"/>
        <v>0</v>
      </c>
      <c r="R98" s="72">
        <f t="shared" si="53"/>
        <v>0</v>
      </c>
      <c r="S98" s="72">
        <f t="shared" si="53"/>
        <v>0</v>
      </c>
      <c r="T98" s="72">
        <f t="shared" si="53"/>
        <v>0</v>
      </c>
      <c r="U98" s="72">
        <f t="shared" si="53"/>
        <v>0</v>
      </c>
      <c r="V98" s="72">
        <f t="shared" si="53"/>
        <v>0</v>
      </c>
      <c r="W98" s="72">
        <f t="shared" si="53"/>
        <v>0</v>
      </c>
      <c r="X98" s="72">
        <f t="shared" si="53"/>
        <v>0</v>
      </c>
      <c r="Y98" s="72">
        <f t="shared" si="53"/>
        <v>0</v>
      </c>
      <c r="Z98" s="72">
        <f t="shared" si="53"/>
        <v>0</v>
      </c>
      <c r="AA98" s="72"/>
      <c r="AB98" s="72"/>
    </row>
    <row r="99" spans="1:28" x14ac:dyDescent="0.3">
      <c r="A99" s="73">
        <f>+SUM(I99:AB99)</f>
        <v>0</v>
      </c>
      <c r="B99" s="122"/>
      <c r="C99" s="122"/>
      <c r="D99" s="131"/>
      <c r="E99" s="122"/>
      <c r="F99" s="124"/>
      <c r="G99" s="126"/>
      <c r="H99" s="128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</row>
    <row r="100" spans="1:28" ht="15" customHeight="1" x14ac:dyDescent="0.3">
      <c r="A100" s="58" t="e">
        <f>+#REF!+1</f>
        <v>#REF!</v>
      </c>
      <c r="B100" s="129">
        <f t="shared" ref="B100" si="54">+B98+1</f>
        <v>35</v>
      </c>
      <c r="C100" s="129" t="str">
        <f>+PRESUPUESTO!A61</f>
        <v>3,1,2</v>
      </c>
      <c r="D100" s="130" t="str">
        <f>+PRESUPUESTO!B61</f>
        <v>RELLENO CON MATERIAL DE MEJORAMIENTO PARA CIMENTACIÓN</v>
      </c>
      <c r="E100" s="121" t="str">
        <f>+PRESUPUESTO!D61</f>
        <v>M3</v>
      </c>
      <c r="F100" s="123">
        <f>+PRESUPUESTO!E61</f>
        <v>29.82</v>
      </c>
      <c r="G100" s="125">
        <f>+PRESUPUESTO!F61</f>
        <v>0</v>
      </c>
      <c r="H100" s="127">
        <f>+F100*G100</f>
        <v>0</v>
      </c>
      <c r="I100" s="72">
        <f>$H100*I101</f>
        <v>0</v>
      </c>
      <c r="J100" s="72">
        <f t="shared" ref="J100:Z100" si="55">$H100*J101</f>
        <v>0</v>
      </c>
      <c r="K100" s="72">
        <f t="shared" si="55"/>
        <v>0</v>
      </c>
      <c r="L100" s="72">
        <f t="shared" si="55"/>
        <v>0</v>
      </c>
      <c r="M100" s="72">
        <f t="shared" si="55"/>
        <v>0</v>
      </c>
      <c r="N100" s="72">
        <f t="shared" si="55"/>
        <v>0</v>
      </c>
      <c r="O100" s="72">
        <f t="shared" si="55"/>
        <v>0</v>
      </c>
      <c r="P100" s="72">
        <f t="shared" si="55"/>
        <v>0</v>
      </c>
      <c r="Q100" s="72">
        <f t="shared" si="55"/>
        <v>0</v>
      </c>
      <c r="R100" s="72">
        <f t="shared" si="55"/>
        <v>0</v>
      </c>
      <c r="S100" s="72">
        <f t="shared" si="55"/>
        <v>0</v>
      </c>
      <c r="T100" s="72">
        <f t="shared" si="55"/>
        <v>0</v>
      </c>
      <c r="U100" s="72">
        <f t="shared" si="55"/>
        <v>0</v>
      </c>
      <c r="V100" s="72">
        <f t="shared" si="55"/>
        <v>0</v>
      </c>
      <c r="W100" s="72">
        <f t="shared" si="55"/>
        <v>0</v>
      </c>
      <c r="X100" s="72">
        <f t="shared" si="55"/>
        <v>0</v>
      </c>
      <c r="Y100" s="72">
        <f t="shared" si="55"/>
        <v>0</v>
      </c>
      <c r="Z100" s="72">
        <f t="shared" si="55"/>
        <v>0</v>
      </c>
      <c r="AA100" s="72"/>
      <c r="AB100" s="72"/>
    </row>
    <row r="101" spans="1:28" x14ac:dyDescent="0.3">
      <c r="A101" s="73">
        <f>+SUM(I101:AB101)</f>
        <v>0</v>
      </c>
      <c r="B101" s="122"/>
      <c r="C101" s="122"/>
      <c r="D101" s="131"/>
      <c r="E101" s="122"/>
      <c r="F101" s="124"/>
      <c r="G101" s="126"/>
      <c r="H101" s="128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</row>
    <row r="102" spans="1:28" hidden="1" x14ac:dyDescent="0.3">
      <c r="B102" s="134"/>
      <c r="C102" s="135"/>
      <c r="D102" s="135"/>
      <c r="E102" s="136"/>
      <c r="F102" s="137" t="s">
        <v>180</v>
      </c>
      <c r="G102" s="138"/>
      <c r="H102" s="82">
        <f>+SUM(H98:H101)</f>
        <v>0</v>
      </c>
      <c r="I102" s="82">
        <f>SUMPRODUCT(((ROW(I98:I101)+13)/2-INT((ROW(I98:I101)+13)/2)=0)*(I98:I101))</f>
        <v>0</v>
      </c>
      <c r="J102" s="82">
        <f t="shared" ref="J102:Z102" si="56">SUMPRODUCT(((ROW(J98:J101)+13)/2-INT((ROW(J98:J101)+13)/2)=0)*(J98:J101))</f>
        <v>0</v>
      </c>
      <c r="K102" s="82">
        <f t="shared" si="56"/>
        <v>0</v>
      </c>
      <c r="L102" s="82">
        <f t="shared" si="56"/>
        <v>0</v>
      </c>
      <c r="M102" s="82">
        <f t="shared" si="56"/>
        <v>0</v>
      </c>
      <c r="N102" s="82">
        <f t="shared" si="56"/>
        <v>0</v>
      </c>
      <c r="O102" s="82">
        <f t="shared" si="56"/>
        <v>0</v>
      </c>
      <c r="P102" s="82">
        <f t="shared" si="56"/>
        <v>0</v>
      </c>
      <c r="Q102" s="82">
        <f t="shared" si="56"/>
        <v>0</v>
      </c>
      <c r="R102" s="82">
        <f t="shared" si="56"/>
        <v>0</v>
      </c>
      <c r="S102" s="82">
        <f t="shared" si="56"/>
        <v>0</v>
      </c>
      <c r="T102" s="82">
        <f t="shared" si="56"/>
        <v>0</v>
      </c>
      <c r="U102" s="82">
        <f t="shared" si="56"/>
        <v>0</v>
      </c>
      <c r="V102" s="82">
        <f t="shared" si="56"/>
        <v>0</v>
      </c>
      <c r="W102" s="82">
        <f t="shared" si="56"/>
        <v>0</v>
      </c>
      <c r="X102" s="82">
        <f t="shared" si="56"/>
        <v>0</v>
      </c>
      <c r="Y102" s="82">
        <f t="shared" si="56"/>
        <v>0</v>
      </c>
      <c r="Z102" s="82">
        <f t="shared" si="56"/>
        <v>0</v>
      </c>
      <c r="AA102" s="82"/>
      <c r="AB102" s="82"/>
    </row>
    <row r="103" spans="1:28" x14ac:dyDescent="0.3">
      <c r="B103" s="77"/>
      <c r="C103" s="78">
        <f>+PRESUPUESTO!A62</f>
        <v>3.2</v>
      </c>
      <c r="D103" s="79" t="str">
        <f>+PRESUPUESTO!B62</f>
        <v>CIMENTACION</v>
      </c>
      <c r="E103" s="80"/>
      <c r="F103" s="66"/>
      <c r="G103" s="67"/>
      <c r="H103" s="68">
        <f>SUM(I108:AB108)-H108</f>
        <v>0</v>
      </c>
      <c r="I103" s="69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1"/>
    </row>
    <row r="104" spans="1:28" ht="15" customHeight="1" x14ac:dyDescent="0.3">
      <c r="A104" s="58" t="e">
        <f>+#REF!+1</f>
        <v>#REF!</v>
      </c>
      <c r="B104" s="129">
        <f>+B100+1</f>
        <v>36</v>
      </c>
      <c r="C104" s="129" t="str">
        <f>+PRESUPUESTO!A63</f>
        <v>3,2,1</v>
      </c>
      <c r="D104" s="130" t="str">
        <f>+PRESUPUESTO!B63</f>
        <v>REPLANTILLO DE HORMIGÓN (F´C=140KG/CM2)</v>
      </c>
      <c r="E104" s="121" t="str">
        <f>+PRESUPUESTO!D63</f>
        <v>M3</v>
      </c>
      <c r="F104" s="123">
        <f>+PRESUPUESTO!E63</f>
        <v>4.47</v>
      </c>
      <c r="G104" s="125">
        <f>+PRESUPUESTO!F63</f>
        <v>0</v>
      </c>
      <c r="H104" s="127">
        <f>+F104*G104</f>
        <v>0</v>
      </c>
      <c r="I104" s="72">
        <f>$H104*I105</f>
        <v>0</v>
      </c>
      <c r="J104" s="72">
        <f t="shared" ref="J104:Z104" si="57">$H104*J105</f>
        <v>0</v>
      </c>
      <c r="K104" s="72">
        <f t="shared" si="57"/>
        <v>0</v>
      </c>
      <c r="L104" s="72">
        <f t="shared" si="57"/>
        <v>0</v>
      </c>
      <c r="M104" s="72">
        <f t="shared" si="57"/>
        <v>0</v>
      </c>
      <c r="N104" s="72">
        <f t="shared" si="57"/>
        <v>0</v>
      </c>
      <c r="O104" s="72">
        <f t="shared" si="57"/>
        <v>0</v>
      </c>
      <c r="P104" s="72">
        <f t="shared" si="57"/>
        <v>0</v>
      </c>
      <c r="Q104" s="72">
        <f t="shared" si="57"/>
        <v>0</v>
      </c>
      <c r="R104" s="72">
        <f t="shared" si="57"/>
        <v>0</v>
      </c>
      <c r="S104" s="72">
        <f t="shared" si="57"/>
        <v>0</v>
      </c>
      <c r="T104" s="72">
        <f t="shared" si="57"/>
        <v>0</v>
      </c>
      <c r="U104" s="72">
        <f t="shared" si="57"/>
        <v>0</v>
      </c>
      <c r="V104" s="72">
        <f t="shared" si="57"/>
        <v>0</v>
      </c>
      <c r="W104" s="72">
        <f t="shared" si="57"/>
        <v>0</v>
      </c>
      <c r="X104" s="72">
        <f t="shared" si="57"/>
        <v>0</v>
      </c>
      <c r="Y104" s="72">
        <f t="shared" si="57"/>
        <v>0</v>
      </c>
      <c r="Z104" s="72">
        <f t="shared" si="57"/>
        <v>0</v>
      </c>
      <c r="AA104" s="72"/>
      <c r="AB104" s="72"/>
    </row>
    <row r="105" spans="1:28" x14ac:dyDescent="0.3">
      <c r="A105" s="73">
        <f>+SUM(I105:AB105)</f>
        <v>0</v>
      </c>
      <c r="B105" s="122"/>
      <c r="C105" s="122"/>
      <c r="D105" s="131"/>
      <c r="E105" s="122"/>
      <c r="F105" s="124"/>
      <c r="G105" s="126"/>
      <c r="H105" s="128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</row>
    <row r="106" spans="1:28" x14ac:dyDescent="0.3">
      <c r="A106" s="58" t="e">
        <f>+#REF!+1</f>
        <v>#REF!</v>
      </c>
      <c r="B106" s="129">
        <f>+B104+1</f>
        <v>37</v>
      </c>
      <c r="C106" s="129" t="str">
        <f>+PRESUPUESTO!A64</f>
        <v>3,2,2</v>
      </c>
      <c r="D106" s="130" t="str">
        <f>+PRESUPUESTO!B64</f>
        <v>HORMIGÓN EN PLINTO (F´C=210KG/CM2)</v>
      </c>
      <c r="E106" s="121" t="str">
        <f>+PRESUPUESTO!D64</f>
        <v>M3</v>
      </c>
      <c r="F106" s="123">
        <f>+PRESUPUESTO!E64</f>
        <v>19.170000000000002</v>
      </c>
      <c r="G106" s="125">
        <f>+PRESUPUESTO!F64</f>
        <v>0</v>
      </c>
      <c r="H106" s="127">
        <f>+F106*G106</f>
        <v>0</v>
      </c>
      <c r="I106" s="72">
        <f>$H106*I107</f>
        <v>0</v>
      </c>
      <c r="J106" s="72">
        <f t="shared" ref="J106:Z106" si="58">$H106*J107</f>
        <v>0</v>
      </c>
      <c r="K106" s="72">
        <f t="shared" si="58"/>
        <v>0</v>
      </c>
      <c r="L106" s="72">
        <f t="shared" si="58"/>
        <v>0</v>
      </c>
      <c r="M106" s="72">
        <f t="shared" si="58"/>
        <v>0</v>
      </c>
      <c r="N106" s="72">
        <f t="shared" si="58"/>
        <v>0</v>
      </c>
      <c r="O106" s="72">
        <f t="shared" si="58"/>
        <v>0</v>
      </c>
      <c r="P106" s="72">
        <f t="shared" si="58"/>
        <v>0</v>
      </c>
      <c r="Q106" s="72">
        <f t="shared" si="58"/>
        <v>0</v>
      </c>
      <c r="R106" s="72">
        <f t="shared" si="58"/>
        <v>0</v>
      </c>
      <c r="S106" s="72">
        <f t="shared" si="58"/>
        <v>0</v>
      </c>
      <c r="T106" s="72">
        <f t="shared" si="58"/>
        <v>0</v>
      </c>
      <c r="U106" s="72">
        <f t="shared" si="58"/>
        <v>0</v>
      </c>
      <c r="V106" s="72">
        <f t="shared" si="58"/>
        <v>0</v>
      </c>
      <c r="W106" s="72">
        <f t="shared" si="58"/>
        <v>0</v>
      </c>
      <c r="X106" s="72">
        <f t="shared" si="58"/>
        <v>0</v>
      </c>
      <c r="Y106" s="72">
        <f t="shared" si="58"/>
        <v>0</v>
      </c>
      <c r="Z106" s="72">
        <f t="shared" si="58"/>
        <v>0</v>
      </c>
      <c r="AA106" s="72"/>
      <c r="AB106" s="72"/>
    </row>
    <row r="107" spans="1:28" x14ac:dyDescent="0.3">
      <c r="A107" s="73">
        <f>+SUM(I107:AB107)</f>
        <v>0</v>
      </c>
      <c r="B107" s="122"/>
      <c r="C107" s="122"/>
      <c r="D107" s="131"/>
      <c r="E107" s="122"/>
      <c r="F107" s="124"/>
      <c r="G107" s="126"/>
      <c r="H107" s="128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</row>
    <row r="108" spans="1:28" hidden="1" x14ac:dyDescent="0.3">
      <c r="B108" s="134"/>
      <c r="C108" s="135"/>
      <c r="D108" s="135"/>
      <c r="E108" s="136"/>
      <c r="F108" s="137" t="s">
        <v>181</v>
      </c>
      <c r="G108" s="138"/>
      <c r="H108" s="82">
        <f>+SUM(H104:H107)</f>
        <v>0</v>
      </c>
      <c r="I108" s="76">
        <f t="shared" ref="I108:Z108" si="59">SUMPRODUCT(((ROW(I104:I107)+13)/2-INT((ROW(I104:I107)+13)/2)=0)*(I104:I107))</f>
        <v>0</v>
      </c>
      <c r="J108" s="76">
        <f t="shared" si="59"/>
        <v>0</v>
      </c>
      <c r="K108" s="76">
        <f t="shared" si="59"/>
        <v>0</v>
      </c>
      <c r="L108" s="76">
        <f t="shared" si="59"/>
        <v>0</v>
      </c>
      <c r="M108" s="76">
        <f t="shared" si="59"/>
        <v>0</v>
      </c>
      <c r="N108" s="76">
        <f t="shared" si="59"/>
        <v>0</v>
      </c>
      <c r="O108" s="76">
        <f t="shared" si="59"/>
        <v>0</v>
      </c>
      <c r="P108" s="76">
        <f t="shared" si="59"/>
        <v>0</v>
      </c>
      <c r="Q108" s="76">
        <f t="shared" si="59"/>
        <v>0</v>
      </c>
      <c r="R108" s="76">
        <f t="shared" si="59"/>
        <v>0</v>
      </c>
      <c r="S108" s="76">
        <f t="shared" si="59"/>
        <v>0</v>
      </c>
      <c r="T108" s="76">
        <f t="shared" si="59"/>
        <v>0</v>
      </c>
      <c r="U108" s="76">
        <f t="shared" si="59"/>
        <v>0</v>
      </c>
      <c r="V108" s="76">
        <f t="shared" si="59"/>
        <v>0</v>
      </c>
      <c r="W108" s="76">
        <f t="shared" si="59"/>
        <v>0</v>
      </c>
      <c r="X108" s="76">
        <f t="shared" si="59"/>
        <v>0</v>
      </c>
      <c r="Y108" s="76">
        <f t="shared" si="59"/>
        <v>0</v>
      </c>
      <c r="Z108" s="76">
        <f t="shared" si="59"/>
        <v>0</v>
      </c>
      <c r="AA108" s="76"/>
      <c r="AB108" s="76"/>
    </row>
    <row r="109" spans="1:28" x14ac:dyDescent="0.3">
      <c r="B109" s="77"/>
      <c r="C109" s="78">
        <f>+PRESUPUESTO!A65</f>
        <v>3.3</v>
      </c>
      <c r="D109" s="79" t="str">
        <f>+PRESUPUESTO!B65</f>
        <v>ESTRUCTURA DE HORMIGON ARMADO</v>
      </c>
      <c r="E109" s="80"/>
      <c r="F109" s="66"/>
      <c r="G109" s="67"/>
      <c r="H109" s="68">
        <f>SUM(I116:AB116)-H116</f>
        <v>0</v>
      </c>
      <c r="I109" s="69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1"/>
    </row>
    <row r="110" spans="1:28" ht="14.4" customHeight="1" x14ac:dyDescent="0.3">
      <c r="A110" s="58" t="e">
        <f>+#REF!+1</f>
        <v>#REF!</v>
      </c>
      <c r="B110" s="129">
        <f>+B106+1</f>
        <v>38</v>
      </c>
      <c r="C110" s="129" t="str">
        <f>+PRESUPUESTO!A66</f>
        <v>3,3,1</v>
      </c>
      <c r="D110" s="130" t="str">
        <f>+PRESUPUESTO!B66</f>
        <v>HORMIGÓN PARA COLUMNAS (F´C=210KG/CM2)</v>
      </c>
      <c r="E110" s="121" t="str">
        <f>+PRESUPUESTO!D66</f>
        <v>M3</v>
      </c>
      <c r="F110" s="123">
        <f>+PRESUPUESTO!E66</f>
        <v>51.03</v>
      </c>
      <c r="G110" s="125">
        <f>+PRESUPUESTO!F66</f>
        <v>0</v>
      </c>
      <c r="H110" s="127">
        <f>+F110*G110</f>
        <v>0</v>
      </c>
      <c r="I110" s="72">
        <f>$H110*I111</f>
        <v>0</v>
      </c>
      <c r="J110" s="72">
        <f t="shared" ref="J110:Z110" si="60">$H110*J111</f>
        <v>0</v>
      </c>
      <c r="K110" s="72">
        <f t="shared" si="60"/>
        <v>0</v>
      </c>
      <c r="L110" s="72">
        <f t="shared" si="60"/>
        <v>0</v>
      </c>
      <c r="M110" s="72">
        <f t="shared" si="60"/>
        <v>0</v>
      </c>
      <c r="N110" s="72">
        <f t="shared" si="60"/>
        <v>0</v>
      </c>
      <c r="O110" s="72">
        <f t="shared" si="60"/>
        <v>0</v>
      </c>
      <c r="P110" s="72">
        <f t="shared" si="60"/>
        <v>0</v>
      </c>
      <c r="Q110" s="72">
        <f t="shared" si="60"/>
        <v>0</v>
      </c>
      <c r="R110" s="72">
        <f t="shared" si="60"/>
        <v>0</v>
      </c>
      <c r="S110" s="72">
        <f t="shared" si="60"/>
        <v>0</v>
      </c>
      <c r="T110" s="72">
        <f t="shared" si="60"/>
        <v>0</v>
      </c>
      <c r="U110" s="72">
        <f t="shared" si="60"/>
        <v>0</v>
      </c>
      <c r="V110" s="72">
        <f t="shared" si="60"/>
        <v>0</v>
      </c>
      <c r="W110" s="72">
        <f t="shared" si="60"/>
        <v>0</v>
      </c>
      <c r="X110" s="72">
        <f t="shared" si="60"/>
        <v>0</v>
      </c>
      <c r="Y110" s="72">
        <f t="shared" si="60"/>
        <v>0</v>
      </c>
      <c r="Z110" s="72">
        <f t="shared" si="60"/>
        <v>0</v>
      </c>
      <c r="AA110" s="72"/>
      <c r="AB110" s="72"/>
    </row>
    <row r="111" spans="1:28" x14ac:dyDescent="0.3">
      <c r="A111" s="73">
        <f>+SUM(I111:AB111)</f>
        <v>0</v>
      </c>
      <c r="B111" s="122"/>
      <c r="C111" s="122"/>
      <c r="D111" s="131"/>
      <c r="E111" s="122"/>
      <c r="F111" s="124"/>
      <c r="G111" s="126"/>
      <c r="H111" s="128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</row>
    <row r="112" spans="1:28" x14ac:dyDescent="0.3">
      <c r="A112" s="58" t="e">
        <f>+A110+1</f>
        <v>#REF!</v>
      </c>
      <c r="B112" s="129">
        <f>+B110+1</f>
        <v>39</v>
      </c>
      <c r="C112" s="129" t="str">
        <f>+PRESUPUESTO!A67</f>
        <v>3,3,2</v>
      </c>
      <c r="D112" s="130" t="str">
        <f>+PRESUPUESTO!B67</f>
        <v>HORMIGÓN PARA CADENAS DE AMARRE (F´C=210KG/CM2)</v>
      </c>
      <c r="E112" s="121" t="str">
        <f>+PRESUPUESTO!D67</f>
        <v>M3</v>
      </c>
      <c r="F112" s="123">
        <f>+PRESUPUESTO!E67</f>
        <v>51.4</v>
      </c>
      <c r="G112" s="125">
        <f>+PRESUPUESTO!F67</f>
        <v>0</v>
      </c>
      <c r="H112" s="127">
        <f t="shared" ref="H112" si="61">+F112*G112</f>
        <v>0</v>
      </c>
      <c r="I112" s="72">
        <f>$H112*I113</f>
        <v>0</v>
      </c>
      <c r="J112" s="72">
        <f t="shared" ref="J112:Z112" si="62">$H112*J113</f>
        <v>0</v>
      </c>
      <c r="K112" s="72">
        <f t="shared" si="62"/>
        <v>0</v>
      </c>
      <c r="L112" s="72">
        <f t="shared" si="62"/>
        <v>0</v>
      </c>
      <c r="M112" s="72">
        <f t="shared" si="62"/>
        <v>0</v>
      </c>
      <c r="N112" s="72">
        <f t="shared" si="62"/>
        <v>0</v>
      </c>
      <c r="O112" s="72">
        <f t="shared" si="62"/>
        <v>0</v>
      </c>
      <c r="P112" s="72">
        <f t="shared" si="62"/>
        <v>0</v>
      </c>
      <c r="Q112" s="72">
        <f t="shared" si="62"/>
        <v>0</v>
      </c>
      <c r="R112" s="72">
        <f t="shared" si="62"/>
        <v>0</v>
      </c>
      <c r="S112" s="72">
        <f t="shared" si="62"/>
        <v>0</v>
      </c>
      <c r="T112" s="72">
        <f t="shared" si="62"/>
        <v>0</v>
      </c>
      <c r="U112" s="72">
        <f t="shared" si="62"/>
        <v>0</v>
      </c>
      <c r="V112" s="72">
        <f t="shared" si="62"/>
        <v>0</v>
      </c>
      <c r="W112" s="72">
        <f t="shared" si="62"/>
        <v>0</v>
      </c>
      <c r="X112" s="72">
        <f t="shared" si="62"/>
        <v>0</v>
      </c>
      <c r="Y112" s="72">
        <f t="shared" si="62"/>
        <v>0</v>
      </c>
      <c r="Z112" s="72">
        <f t="shared" si="62"/>
        <v>0</v>
      </c>
      <c r="AA112" s="72"/>
      <c r="AB112" s="72"/>
    </row>
    <row r="113" spans="1:28" x14ac:dyDescent="0.3">
      <c r="A113" s="73">
        <f>+SUM(I113:AB113)</f>
        <v>0</v>
      </c>
      <c r="B113" s="122"/>
      <c r="C113" s="122"/>
      <c r="D113" s="131"/>
      <c r="E113" s="122"/>
      <c r="F113" s="124"/>
      <c r="G113" s="126"/>
      <c r="H113" s="128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</row>
    <row r="114" spans="1:28" x14ac:dyDescent="0.3">
      <c r="A114" s="58" t="e">
        <f>+#REF!+1</f>
        <v>#REF!</v>
      </c>
      <c r="B114" s="129">
        <f>+B112+1</f>
        <v>40</v>
      </c>
      <c r="C114" s="129" t="str">
        <f>+PRESUPUESTO!A68</f>
        <v>3,3,3</v>
      </c>
      <c r="D114" s="130" t="str">
        <f>+PRESUPUESTO!B68</f>
        <v>SUMINISTRO Y COLOCACIÓN DE ACERO DE REFUERZO FY=4,200 KG/CM², EN VARILLAS CORRUGADAS</v>
      </c>
      <c r="E114" s="121" t="str">
        <f>+PRESUPUESTO!D68</f>
        <v>KG</v>
      </c>
      <c r="F114" s="123">
        <f>+PRESUPUESTO!E68</f>
        <v>5582.74</v>
      </c>
      <c r="G114" s="125">
        <f>+PRESUPUESTO!F68</f>
        <v>0</v>
      </c>
      <c r="H114" s="127">
        <f t="shared" ref="H114" si="63">+F114*G114</f>
        <v>0</v>
      </c>
      <c r="I114" s="72">
        <f>$H114*I115</f>
        <v>0</v>
      </c>
      <c r="J114" s="72">
        <f t="shared" ref="J114:Z114" si="64">$H114*J115</f>
        <v>0</v>
      </c>
      <c r="K114" s="72">
        <f t="shared" si="64"/>
        <v>0</v>
      </c>
      <c r="L114" s="72">
        <f t="shared" si="64"/>
        <v>0</v>
      </c>
      <c r="M114" s="72">
        <f t="shared" si="64"/>
        <v>0</v>
      </c>
      <c r="N114" s="72">
        <f t="shared" si="64"/>
        <v>0</v>
      </c>
      <c r="O114" s="72">
        <f t="shared" si="64"/>
        <v>0</v>
      </c>
      <c r="P114" s="72">
        <f t="shared" si="64"/>
        <v>0</v>
      </c>
      <c r="Q114" s="72">
        <f t="shared" si="64"/>
        <v>0</v>
      </c>
      <c r="R114" s="72">
        <f t="shared" si="64"/>
        <v>0</v>
      </c>
      <c r="S114" s="72">
        <f t="shared" si="64"/>
        <v>0</v>
      </c>
      <c r="T114" s="72">
        <f t="shared" si="64"/>
        <v>0</v>
      </c>
      <c r="U114" s="72">
        <f t="shared" si="64"/>
        <v>0</v>
      </c>
      <c r="V114" s="72">
        <f t="shared" si="64"/>
        <v>0</v>
      </c>
      <c r="W114" s="72">
        <f t="shared" si="64"/>
        <v>0</v>
      </c>
      <c r="X114" s="72">
        <f t="shared" si="64"/>
        <v>0</v>
      </c>
      <c r="Y114" s="72">
        <f t="shared" si="64"/>
        <v>0</v>
      </c>
      <c r="Z114" s="72">
        <f t="shared" si="64"/>
        <v>0</v>
      </c>
      <c r="AA114" s="72"/>
      <c r="AB114" s="72"/>
    </row>
    <row r="115" spans="1:28" x14ac:dyDescent="0.3">
      <c r="A115" s="73">
        <f>+SUM(I115:AB115)</f>
        <v>0</v>
      </c>
      <c r="B115" s="122"/>
      <c r="C115" s="122"/>
      <c r="D115" s="131"/>
      <c r="E115" s="122"/>
      <c r="F115" s="124"/>
      <c r="G115" s="126"/>
      <c r="H115" s="128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</row>
    <row r="116" spans="1:28" hidden="1" x14ac:dyDescent="0.3">
      <c r="B116" s="134"/>
      <c r="C116" s="135"/>
      <c r="D116" s="135"/>
      <c r="E116" s="136"/>
      <c r="F116" s="137" t="s">
        <v>182</v>
      </c>
      <c r="G116" s="138"/>
      <c r="H116" s="82">
        <f>+SUM(H110:H115)</f>
        <v>0</v>
      </c>
      <c r="I116" s="76">
        <f t="shared" ref="I116:Z116" si="65">SUMPRODUCT(((ROW(I110:I115)+13)/2-INT((ROW(I110:I115)+13)/2)=0)*(I110:I115))</f>
        <v>0</v>
      </c>
      <c r="J116" s="76">
        <f t="shared" si="65"/>
        <v>0</v>
      </c>
      <c r="K116" s="76">
        <f t="shared" si="65"/>
        <v>0</v>
      </c>
      <c r="L116" s="76">
        <f t="shared" si="65"/>
        <v>0</v>
      </c>
      <c r="M116" s="76">
        <f t="shared" si="65"/>
        <v>0</v>
      </c>
      <c r="N116" s="76">
        <f t="shared" si="65"/>
        <v>0</v>
      </c>
      <c r="O116" s="76">
        <f t="shared" si="65"/>
        <v>0</v>
      </c>
      <c r="P116" s="76">
        <f t="shared" si="65"/>
        <v>0</v>
      </c>
      <c r="Q116" s="76">
        <f t="shared" si="65"/>
        <v>0</v>
      </c>
      <c r="R116" s="76">
        <f t="shared" si="65"/>
        <v>0</v>
      </c>
      <c r="S116" s="76">
        <f t="shared" si="65"/>
        <v>0</v>
      </c>
      <c r="T116" s="76">
        <f t="shared" si="65"/>
        <v>0</v>
      </c>
      <c r="U116" s="76">
        <f t="shared" si="65"/>
        <v>0</v>
      </c>
      <c r="V116" s="76">
        <f t="shared" si="65"/>
        <v>0</v>
      </c>
      <c r="W116" s="76">
        <f t="shared" si="65"/>
        <v>0</v>
      </c>
      <c r="X116" s="76">
        <f t="shared" si="65"/>
        <v>0</v>
      </c>
      <c r="Y116" s="76">
        <f t="shared" si="65"/>
        <v>0</v>
      </c>
      <c r="Z116" s="76">
        <f t="shared" si="65"/>
        <v>0</v>
      </c>
      <c r="AA116" s="76"/>
      <c r="AB116" s="76"/>
    </row>
    <row r="117" spans="1:28" x14ac:dyDescent="0.3">
      <c r="B117" s="77"/>
      <c r="C117" s="78">
        <f>+PRESUPUESTO!A69</f>
        <v>3.4</v>
      </c>
      <c r="D117" s="79" t="str">
        <f>+PRESUPUESTO!B69</f>
        <v>ESTRUCTURA METALICA</v>
      </c>
      <c r="E117" s="80"/>
      <c r="F117" s="66"/>
      <c r="G117" s="67"/>
      <c r="H117" s="83">
        <f>SUM(I124:AB124)-H124</f>
        <v>0</v>
      </c>
      <c r="I117" s="69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1"/>
    </row>
    <row r="118" spans="1:28" x14ac:dyDescent="0.3">
      <c r="A118" s="58" t="e">
        <f>+A110+1</f>
        <v>#REF!</v>
      </c>
      <c r="B118" s="129">
        <f>+B114+1</f>
        <v>41</v>
      </c>
      <c r="C118" s="129" t="str">
        <f>+PRESUPUESTO!A70</f>
        <v>3,4,1</v>
      </c>
      <c r="D118" s="130" t="str">
        <f>+PRESUPUESTO!B70</f>
        <v>SUMINISTRO Y COLOCACIÓN DE Y EN ACERO GALVANIZADO PARA SOPORTE DE ALAMBRES DE PÚAS</v>
      </c>
      <c r="E118" s="121" t="str">
        <f>+PRESUPUESTO!D70</f>
        <v>UNIDAD</v>
      </c>
      <c r="F118" s="123">
        <f>+PRESUPUESTO!E70</f>
        <v>288</v>
      </c>
      <c r="G118" s="125">
        <f>+PRESUPUESTO!F70</f>
        <v>0</v>
      </c>
      <c r="H118" s="127">
        <f>+F118*G118</f>
        <v>0</v>
      </c>
      <c r="I118" s="72">
        <f>$H118*I119</f>
        <v>0</v>
      </c>
      <c r="J118" s="72">
        <f t="shared" ref="J118:Z118" si="66">$H118*J119</f>
        <v>0</v>
      </c>
      <c r="K118" s="72">
        <f t="shared" si="66"/>
        <v>0</v>
      </c>
      <c r="L118" s="72">
        <f t="shared" si="66"/>
        <v>0</v>
      </c>
      <c r="M118" s="72">
        <f t="shared" si="66"/>
        <v>0</v>
      </c>
      <c r="N118" s="72">
        <f t="shared" si="66"/>
        <v>0</v>
      </c>
      <c r="O118" s="72">
        <f t="shared" si="66"/>
        <v>0</v>
      </c>
      <c r="P118" s="72">
        <f t="shared" si="66"/>
        <v>0</v>
      </c>
      <c r="Q118" s="72">
        <f t="shared" si="66"/>
        <v>0</v>
      </c>
      <c r="R118" s="72">
        <f t="shared" si="66"/>
        <v>0</v>
      </c>
      <c r="S118" s="72">
        <f t="shared" si="66"/>
        <v>0</v>
      </c>
      <c r="T118" s="72">
        <f t="shared" si="66"/>
        <v>0</v>
      </c>
      <c r="U118" s="72">
        <f t="shared" si="66"/>
        <v>0</v>
      </c>
      <c r="V118" s="72">
        <f t="shared" si="66"/>
        <v>0</v>
      </c>
      <c r="W118" s="72">
        <f t="shared" si="66"/>
        <v>0</v>
      </c>
      <c r="X118" s="72">
        <f t="shared" si="66"/>
        <v>0</v>
      </c>
      <c r="Y118" s="72">
        <f t="shared" si="66"/>
        <v>0</v>
      </c>
      <c r="Z118" s="72">
        <f t="shared" si="66"/>
        <v>0</v>
      </c>
      <c r="AA118" s="72"/>
      <c r="AB118" s="72"/>
    </row>
    <row r="119" spans="1:28" x14ac:dyDescent="0.3">
      <c r="A119" s="73">
        <f>+SUM(I119:AB119)</f>
        <v>0</v>
      </c>
      <c r="B119" s="122"/>
      <c r="C119" s="122"/>
      <c r="D119" s="131"/>
      <c r="E119" s="122"/>
      <c r="F119" s="124"/>
      <c r="G119" s="126"/>
      <c r="H119" s="128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</row>
    <row r="120" spans="1:28" x14ac:dyDescent="0.3">
      <c r="A120" s="58" t="e">
        <f>+A118+1</f>
        <v>#REF!</v>
      </c>
      <c r="B120" s="129">
        <f>+B118+1</f>
        <v>42</v>
      </c>
      <c r="C120" s="129" t="str">
        <f>+PRESUPUESTO!A71</f>
        <v>3,4,2</v>
      </c>
      <c r="D120" s="130" t="str">
        <f>+PRESUPUESTO!B71</f>
        <v>FIJACIONES JUMBO</v>
      </c>
      <c r="E120" s="121" t="str">
        <f>+PRESUPUESTO!D71</f>
        <v>UNIDAD</v>
      </c>
      <c r="F120" s="123">
        <f>+PRESUPUESTO!E71</f>
        <v>864</v>
      </c>
      <c r="G120" s="125">
        <f>+PRESUPUESTO!F71</f>
        <v>0</v>
      </c>
      <c r="H120" s="127">
        <f t="shared" ref="H120" si="67">+F120*G120</f>
        <v>0</v>
      </c>
      <c r="I120" s="72">
        <f>$H120*I121</f>
        <v>0</v>
      </c>
      <c r="J120" s="72">
        <f t="shared" ref="J120:Z120" si="68">$H120*J121</f>
        <v>0</v>
      </c>
      <c r="K120" s="72">
        <f t="shared" si="68"/>
        <v>0</v>
      </c>
      <c r="L120" s="72">
        <f t="shared" si="68"/>
        <v>0</v>
      </c>
      <c r="M120" s="72">
        <f t="shared" si="68"/>
        <v>0</v>
      </c>
      <c r="N120" s="72">
        <f t="shared" si="68"/>
        <v>0</v>
      </c>
      <c r="O120" s="72">
        <f t="shared" si="68"/>
        <v>0</v>
      </c>
      <c r="P120" s="72">
        <f t="shared" si="68"/>
        <v>0</v>
      </c>
      <c r="Q120" s="72">
        <f t="shared" si="68"/>
        <v>0</v>
      </c>
      <c r="R120" s="72">
        <f t="shared" si="68"/>
        <v>0</v>
      </c>
      <c r="S120" s="72">
        <f t="shared" si="68"/>
        <v>0</v>
      </c>
      <c r="T120" s="72">
        <f t="shared" si="68"/>
        <v>0</v>
      </c>
      <c r="U120" s="72">
        <f t="shared" si="68"/>
        <v>0</v>
      </c>
      <c r="V120" s="72">
        <f t="shared" si="68"/>
        <v>0</v>
      </c>
      <c r="W120" s="72">
        <f t="shared" si="68"/>
        <v>0</v>
      </c>
      <c r="X120" s="72">
        <f t="shared" si="68"/>
        <v>0</v>
      </c>
      <c r="Y120" s="72">
        <f t="shared" si="68"/>
        <v>0</v>
      </c>
      <c r="Z120" s="72">
        <f t="shared" si="68"/>
        <v>0</v>
      </c>
      <c r="AA120" s="72"/>
      <c r="AB120" s="72"/>
    </row>
    <row r="121" spans="1:28" x14ac:dyDescent="0.3">
      <c r="A121" s="73">
        <f>+SUM(I121:AB121)</f>
        <v>0</v>
      </c>
      <c r="B121" s="122"/>
      <c r="C121" s="122"/>
      <c r="D121" s="131"/>
      <c r="E121" s="122"/>
      <c r="F121" s="124"/>
      <c r="G121" s="126"/>
      <c r="H121" s="128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</row>
    <row r="122" spans="1:28" ht="14.4" customHeight="1" x14ac:dyDescent="0.3">
      <c r="A122" s="58" t="e">
        <f>+#REF!+1</f>
        <v>#REF!</v>
      </c>
      <c r="B122" s="129">
        <f>+B120+1</f>
        <v>43</v>
      </c>
      <c r="C122" s="129" t="str">
        <f>+PRESUPUESTO!A72</f>
        <v>3,4,3</v>
      </c>
      <c r="D122" s="130" t="str">
        <f>+PRESUPUESTO!B72</f>
        <v xml:space="preserve">SUMINISTRO Y MONTAJE DE ALAMBRE DE PÚAS </v>
      </c>
      <c r="E122" s="121" t="str">
        <f>+PRESUPUESTO!D72</f>
        <v>M</v>
      </c>
      <c r="F122" s="123">
        <f>+PRESUPUESTO!E72</f>
        <v>484</v>
      </c>
      <c r="G122" s="125">
        <f>+PRESUPUESTO!F72</f>
        <v>0</v>
      </c>
      <c r="H122" s="127">
        <f t="shared" ref="H122" si="69">+F122*G122</f>
        <v>0</v>
      </c>
      <c r="I122" s="72">
        <f>$H122*I123</f>
        <v>0</v>
      </c>
      <c r="J122" s="72">
        <f t="shared" ref="J122:Z122" si="70">$H122*J123</f>
        <v>0</v>
      </c>
      <c r="K122" s="72">
        <f t="shared" si="70"/>
        <v>0</v>
      </c>
      <c r="L122" s="72">
        <f t="shared" si="70"/>
        <v>0</v>
      </c>
      <c r="M122" s="72">
        <f t="shared" si="70"/>
        <v>0</v>
      </c>
      <c r="N122" s="72">
        <f t="shared" si="70"/>
        <v>0</v>
      </c>
      <c r="O122" s="72">
        <f t="shared" si="70"/>
        <v>0</v>
      </c>
      <c r="P122" s="72">
        <f t="shared" si="70"/>
        <v>0</v>
      </c>
      <c r="Q122" s="72">
        <f t="shared" si="70"/>
        <v>0</v>
      </c>
      <c r="R122" s="72">
        <f t="shared" si="70"/>
        <v>0</v>
      </c>
      <c r="S122" s="72">
        <f t="shared" si="70"/>
        <v>0</v>
      </c>
      <c r="T122" s="72">
        <f t="shared" si="70"/>
        <v>0</v>
      </c>
      <c r="U122" s="72">
        <f t="shared" si="70"/>
        <v>0</v>
      </c>
      <c r="V122" s="72">
        <f t="shared" si="70"/>
        <v>0</v>
      </c>
      <c r="W122" s="72">
        <f t="shared" si="70"/>
        <v>0</v>
      </c>
      <c r="X122" s="72">
        <f t="shared" si="70"/>
        <v>0</v>
      </c>
      <c r="Y122" s="72">
        <f t="shared" si="70"/>
        <v>0</v>
      </c>
      <c r="Z122" s="72">
        <f t="shared" si="70"/>
        <v>0</v>
      </c>
      <c r="AA122" s="72"/>
      <c r="AB122" s="72"/>
    </row>
    <row r="123" spans="1:28" x14ac:dyDescent="0.3">
      <c r="A123" s="73">
        <f>+SUM(I123:AB123)</f>
        <v>0</v>
      </c>
      <c r="B123" s="122"/>
      <c r="C123" s="122"/>
      <c r="D123" s="131"/>
      <c r="E123" s="122"/>
      <c r="F123" s="124"/>
      <c r="G123" s="126"/>
      <c r="H123" s="128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</row>
    <row r="124" spans="1:28" hidden="1" x14ac:dyDescent="0.3">
      <c r="B124" s="134"/>
      <c r="C124" s="135"/>
      <c r="D124" s="135"/>
      <c r="E124" s="136"/>
      <c r="F124" s="137" t="s">
        <v>183</v>
      </c>
      <c r="G124" s="138"/>
      <c r="H124" s="75">
        <f>+SUM(H118:H123)</f>
        <v>0</v>
      </c>
      <c r="I124" s="76">
        <f t="shared" ref="I124:Z124" si="71">SUMPRODUCT(((ROW(I118:I123)+13)/2-INT((ROW(I118:I123)+13)/2)=0)*(I118:I123))</f>
        <v>0</v>
      </c>
      <c r="J124" s="76">
        <f t="shared" si="71"/>
        <v>0</v>
      </c>
      <c r="K124" s="76">
        <f t="shared" si="71"/>
        <v>0</v>
      </c>
      <c r="L124" s="76">
        <f t="shared" si="71"/>
        <v>0</v>
      </c>
      <c r="M124" s="76">
        <f t="shared" si="71"/>
        <v>0</v>
      </c>
      <c r="N124" s="76">
        <f t="shared" si="71"/>
        <v>0</v>
      </c>
      <c r="O124" s="76">
        <f t="shared" si="71"/>
        <v>0</v>
      </c>
      <c r="P124" s="76">
        <f t="shared" si="71"/>
        <v>0</v>
      </c>
      <c r="Q124" s="76">
        <f t="shared" si="71"/>
        <v>0</v>
      </c>
      <c r="R124" s="76">
        <f t="shared" si="71"/>
        <v>0</v>
      </c>
      <c r="S124" s="76">
        <f t="shared" si="71"/>
        <v>0</v>
      </c>
      <c r="T124" s="76">
        <f t="shared" si="71"/>
        <v>0</v>
      </c>
      <c r="U124" s="76">
        <f t="shared" si="71"/>
        <v>0</v>
      </c>
      <c r="V124" s="76">
        <f t="shared" si="71"/>
        <v>0</v>
      </c>
      <c r="W124" s="76">
        <f t="shared" si="71"/>
        <v>0</v>
      </c>
      <c r="X124" s="76">
        <f t="shared" si="71"/>
        <v>0</v>
      </c>
      <c r="Y124" s="76">
        <f t="shared" si="71"/>
        <v>0</v>
      </c>
      <c r="Z124" s="76">
        <f t="shared" si="71"/>
        <v>0</v>
      </c>
      <c r="AA124" s="76"/>
      <c r="AB124" s="76"/>
    </row>
    <row r="125" spans="1:28" x14ac:dyDescent="0.3">
      <c r="B125" s="77"/>
      <c r="C125" s="78">
        <f>+PRESUPUESTO!A73</f>
        <v>3.5</v>
      </c>
      <c r="D125" s="79" t="str">
        <f>+PRESUPUESTO!B73</f>
        <v>ALBAÑILERIA</v>
      </c>
      <c r="E125" s="80"/>
      <c r="F125" s="66"/>
      <c r="G125" s="67"/>
      <c r="H125" s="83">
        <f>SUM(I132:AB132)-H132</f>
        <v>0</v>
      </c>
      <c r="I125" s="84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6"/>
    </row>
    <row r="126" spans="1:28" x14ac:dyDescent="0.3">
      <c r="A126" s="58" t="e">
        <f>+A122+1</f>
        <v>#REF!</v>
      </c>
      <c r="B126" s="129">
        <f>+B122+1</f>
        <v>44</v>
      </c>
      <c r="C126" s="129" t="str">
        <f>+PRESUPUESTO!A74</f>
        <v>3,5,1</v>
      </c>
      <c r="D126" s="130" t="str">
        <f>+PRESUPUESTO!B74</f>
        <v>SUMINISTRO Y COLOCACIÓN DE MAMPOSTERÍA DE BLOQUE DE HORMIGÓN 10 CM</v>
      </c>
      <c r="E126" s="121" t="str">
        <f>+PRESUPUESTO!D74</f>
        <v>M2</v>
      </c>
      <c r="F126" s="123">
        <f>+PRESUPUESTO!E74</f>
        <v>968</v>
      </c>
      <c r="G126" s="125">
        <f>+PRESUPUESTO!F74</f>
        <v>0</v>
      </c>
      <c r="H126" s="127">
        <f t="shared" ref="H126:H130" si="72">+F126*G126</f>
        <v>0</v>
      </c>
      <c r="I126" s="72">
        <f>$H126*I127</f>
        <v>0</v>
      </c>
      <c r="J126" s="72">
        <f t="shared" ref="J126:Z126" si="73">$H126*J127</f>
        <v>0</v>
      </c>
      <c r="K126" s="72">
        <f t="shared" si="73"/>
        <v>0</v>
      </c>
      <c r="L126" s="72">
        <f t="shared" si="73"/>
        <v>0</v>
      </c>
      <c r="M126" s="72">
        <f t="shared" si="73"/>
        <v>0</v>
      </c>
      <c r="N126" s="72">
        <f t="shared" si="73"/>
        <v>0</v>
      </c>
      <c r="O126" s="72">
        <f t="shared" si="73"/>
        <v>0</v>
      </c>
      <c r="P126" s="72">
        <f t="shared" si="73"/>
        <v>0</v>
      </c>
      <c r="Q126" s="72">
        <f t="shared" si="73"/>
        <v>0</v>
      </c>
      <c r="R126" s="72">
        <f t="shared" si="73"/>
        <v>0</v>
      </c>
      <c r="S126" s="72">
        <f t="shared" si="73"/>
        <v>0</v>
      </c>
      <c r="T126" s="72">
        <f t="shared" si="73"/>
        <v>0</v>
      </c>
      <c r="U126" s="72">
        <f t="shared" si="73"/>
        <v>0</v>
      </c>
      <c r="V126" s="72">
        <f t="shared" si="73"/>
        <v>0</v>
      </c>
      <c r="W126" s="72">
        <f t="shared" si="73"/>
        <v>0</v>
      </c>
      <c r="X126" s="72">
        <f t="shared" si="73"/>
        <v>0</v>
      </c>
      <c r="Y126" s="72">
        <f t="shared" si="73"/>
        <v>0</v>
      </c>
      <c r="Z126" s="72">
        <f t="shared" si="73"/>
        <v>0</v>
      </c>
      <c r="AA126" s="72"/>
      <c r="AB126" s="72"/>
    </row>
    <row r="127" spans="1:28" x14ac:dyDescent="0.3">
      <c r="A127" s="73">
        <f>+SUM(I127:AB127)</f>
        <v>0</v>
      </c>
      <c r="B127" s="122"/>
      <c r="C127" s="122"/>
      <c r="D127" s="131"/>
      <c r="E127" s="122"/>
      <c r="F127" s="124"/>
      <c r="G127" s="126"/>
      <c r="H127" s="128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</row>
    <row r="128" spans="1:28" x14ac:dyDescent="0.3">
      <c r="A128" s="58" t="e">
        <f>+A126+1</f>
        <v>#REF!</v>
      </c>
      <c r="B128" s="129">
        <f>+B126+1</f>
        <v>45</v>
      </c>
      <c r="C128" s="129" t="str">
        <f>+PRESUPUESTO!A75</f>
        <v>3,5,2</v>
      </c>
      <c r="D128" s="130" t="str">
        <f>+PRESUPUESTO!B75</f>
        <v xml:space="preserve">ENLUCIDO VERTICAL DE PAREDES </v>
      </c>
      <c r="E128" s="121" t="str">
        <f>+PRESUPUESTO!D75</f>
        <v>M2</v>
      </c>
      <c r="F128" s="123">
        <f>+PRESUPUESTO!E75</f>
        <v>968</v>
      </c>
      <c r="G128" s="125">
        <f>+PRESUPUESTO!F75</f>
        <v>0</v>
      </c>
      <c r="H128" s="127">
        <f t="shared" si="72"/>
        <v>0</v>
      </c>
      <c r="I128" s="72">
        <f>$H128*I129</f>
        <v>0</v>
      </c>
      <c r="J128" s="72">
        <f t="shared" ref="J128:Z128" si="74">$H128*J129</f>
        <v>0</v>
      </c>
      <c r="K128" s="72">
        <f t="shared" si="74"/>
        <v>0</v>
      </c>
      <c r="L128" s="72">
        <f t="shared" si="74"/>
        <v>0</v>
      </c>
      <c r="M128" s="72">
        <f t="shared" si="74"/>
        <v>0</v>
      </c>
      <c r="N128" s="72">
        <f t="shared" si="74"/>
        <v>0</v>
      </c>
      <c r="O128" s="72">
        <f t="shared" si="74"/>
        <v>0</v>
      </c>
      <c r="P128" s="72">
        <f t="shared" si="74"/>
        <v>0</v>
      </c>
      <c r="Q128" s="72">
        <f t="shared" si="74"/>
        <v>0</v>
      </c>
      <c r="R128" s="72">
        <f t="shared" si="74"/>
        <v>0</v>
      </c>
      <c r="S128" s="72">
        <f t="shared" si="74"/>
        <v>0</v>
      </c>
      <c r="T128" s="72">
        <f t="shared" si="74"/>
        <v>0</v>
      </c>
      <c r="U128" s="72">
        <f t="shared" si="74"/>
        <v>0</v>
      </c>
      <c r="V128" s="72">
        <f t="shared" si="74"/>
        <v>0</v>
      </c>
      <c r="W128" s="72">
        <f t="shared" si="74"/>
        <v>0</v>
      </c>
      <c r="X128" s="72">
        <f t="shared" si="74"/>
        <v>0</v>
      </c>
      <c r="Y128" s="72">
        <f t="shared" si="74"/>
        <v>0</v>
      </c>
      <c r="Z128" s="72">
        <f t="shared" si="74"/>
        <v>0</v>
      </c>
      <c r="AA128" s="72"/>
      <c r="AB128" s="72"/>
    </row>
    <row r="129" spans="1:31" x14ac:dyDescent="0.3">
      <c r="A129" s="73">
        <f>+SUM(I129:AB129)</f>
        <v>0</v>
      </c>
      <c r="B129" s="122"/>
      <c r="C129" s="122"/>
      <c r="D129" s="131"/>
      <c r="E129" s="122"/>
      <c r="F129" s="124"/>
      <c r="G129" s="126"/>
      <c r="H129" s="128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</row>
    <row r="130" spans="1:31" x14ac:dyDescent="0.3">
      <c r="A130" s="58" t="e">
        <f>+#REF!+1</f>
        <v>#REF!</v>
      </c>
      <c r="B130" s="129">
        <f>+B128+1</f>
        <v>46</v>
      </c>
      <c r="C130" s="129" t="str">
        <f>+PRESUPUESTO!A76</f>
        <v>3,5,3</v>
      </c>
      <c r="D130" s="130" t="str">
        <f>+PRESUPUESTO!B76</f>
        <v>PINTURA Y EMPASTE EXTERIOR EXTERIOR LÁTEX</v>
      </c>
      <c r="E130" s="121" t="str">
        <f>+PRESUPUESTO!D76</f>
        <v>M2</v>
      </c>
      <c r="F130" s="123">
        <f>+PRESUPUESTO!E76</f>
        <v>968</v>
      </c>
      <c r="G130" s="125">
        <f>+PRESUPUESTO!F76</f>
        <v>0</v>
      </c>
      <c r="H130" s="127">
        <f t="shared" si="72"/>
        <v>0</v>
      </c>
      <c r="I130" s="72">
        <f>$H130*I131</f>
        <v>0</v>
      </c>
      <c r="J130" s="72">
        <f t="shared" ref="J130:Z130" si="75">$H130*J131</f>
        <v>0</v>
      </c>
      <c r="K130" s="72">
        <f t="shared" si="75"/>
        <v>0</v>
      </c>
      <c r="L130" s="72">
        <f t="shared" si="75"/>
        <v>0</v>
      </c>
      <c r="M130" s="72">
        <f t="shared" si="75"/>
        <v>0</v>
      </c>
      <c r="N130" s="72">
        <f t="shared" si="75"/>
        <v>0</v>
      </c>
      <c r="O130" s="72">
        <f t="shared" si="75"/>
        <v>0</v>
      </c>
      <c r="P130" s="72">
        <f t="shared" si="75"/>
        <v>0</v>
      </c>
      <c r="Q130" s="72">
        <f t="shared" si="75"/>
        <v>0</v>
      </c>
      <c r="R130" s="72">
        <f t="shared" si="75"/>
        <v>0</v>
      </c>
      <c r="S130" s="72">
        <f t="shared" si="75"/>
        <v>0</v>
      </c>
      <c r="T130" s="72">
        <f t="shared" si="75"/>
        <v>0</v>
      </c>
      <c r="U130" s="72">
        <f t="shared" si="75"/>
        <v>0</v>
      </c>
      <c r="V130" s="72">
        <f t="shared" si="75"/>
        <v>0</v>
      </c>
      <c r="W130" s="72">
        <f t="shared" si="75"/>
        <v>0</v>
      </c>
      <c r="X130" s="72">
        <f t="shared" si="75"/>
        <v>0</v>
      </c>
      <c r="Y130" s="72">
        <f t="shared" si="75"/>
        <v>0</v>
      </c>
      <c r="Z130" s="72">
        <f t="shared" si="75"/>
        <v>0</v>
      </c>
      <c r="AA130" s="72"/>
      <c r="AB130" s="72"/>
    </row>
    <row r="131" spans="1:31" x14ac:dyDescent="0.3">
      <c r="A131" s="73">
        <f>+SUM(I131:AB131)</f>
        <v>0</v>
      </c>
      <c r="B131" s="122"/>
      <c r="C131" s="122"/>
      <c r="D131" s="131"/>
      <c r="E131" s="122"/>
      <c r="F131" s="124"/>
      <c r="G131" s="126"/>
      <c r="H131" s="128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</row>
    <row r="132" spans="1:31" hidden="1" x14ac:dyDescent="0.3">
      <c r="B132" s="134"/>
      <c r="C132" s="135"/>
      <c r="D132" s="135"/>
      <c r="E132" s="136"/>
      <c r="F132" s="137" t="s">
        <v>184</v>
      </c>
      <c r="G132" s="138"/>
      <c r="H132" s="75">
        <f>+SUM(H126:H131)</f>
        <v>0</v>
      </c>
      <c r="I132" s="76">
        <f t="shared" ref="I132:Z132" si="76">SUMPRODUCT(((ROW(I126:I131)+13)/2-INT((ROW(I126:I131)+13)/2)=0)*(I126:I131))</f>
        <v>0</v>
      </c>
      <c r="J132" s="76">
        <f t="shared" si="76"/>
        <v>0</v>
      </c>
      <c r="K132" s="76">
        <f t="shared" si="76"/>
        <v>0</v>
      </c>
      <c r="L132" s="76">
        <f t="shared" si="76"/>
        <v>0</v>
      </c>
      <c r="M132" s="76">
        <f t="shared" si="76"/>
        <v>0</v>
      </c>
      <c r="N132" s="76">
        <f t="shared" si="76"/>
        <v>0</v>
      </c>
      <c r="O132" s="76">
        <f t="shared" si="76"/>
        <v>0</v>
      </c>
      <c r="P132" s="76">
        <f t="shared" si="76"/>
        <v>0</v>
      </c>
      <c r="Q132" s="76">
        <f t="shared" si="76"/>
        <v>0</v>
      </c>
      <c r="R132" s="76">
        <f t="shared" si="76"/>
        <v>0</v>
      </c>
      <c r="S132" s="76">
        <f t="shared" si="76"/>
        <v>0</v>
      </c>
      <c r="T132" s="76">
        <f t="shared" si="76"/>
        <v>0</v>
      </c>
      <c r="U132" s="76">
        <f t="shared" si="76"/>
        <v>0</v>
      </c>
      <c r="V132" s="76">
        <f t="shared" si="76"/>
        <v>0</v>
      </c>
      <c r="W132" s="76">
        <f t="shared" si="76"/>
        <v>0</v>
      </c>
      <c r="X132" s="76">
        <f t="shared" si="76"/>
        <v>0</v>
      </c>
      <c r="Y132" s="76">
        <f t="shared" si="76"/>
        <v>0</v>
      </c>
      <c r="Z132" s="76">
        <f t="shared" si="76"/>
        <v>0</v>
      </c>
      <c r="AA132" s="76"/>
      <c r="AB132" s="76"/>
    </row>
    <row r="133" spans="1:31" x14ac:dyDescent="0.3">
      <c r="B133" s="77"/>
      <c r="C133" s="78">
        <f>+PRESUPUESTO!A77</f>
        <v>3.6</v>
      </c>
      <c r="D133" s="79" t="str">
        <f>+PRESUPUESTO!B77</f>
        <v>COMPLEMENTARIOS</v>
      </c>
      <c r="E133" s="80"/>
      <c r="F133" s="66"/>
      <c r="G133" s="67"/>
      <c r="H133" s="83">
        <f>SUM(I148:AB148)-H148</f>
        <v>0</v>
      </c>
      <c r="I133" s="84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6"/>
    </row>
    <row r="134" spans="1:31" x14ac:dyDescent="0.3">
      <c r="A134" s="58" t="e">
        <f>+A130+1</f>
        <v>#REF!</v>
      </c>
      <c r="B134" s="129">
        <f>+B130+1</f>
        <v>47</v>
      </c>
      <c r="C134" s="129" t="str">
        <f>+PRESUPUESTO!A78</f>
        <v>3,6,1</v>
      </c>
      <c r="D134" s="130" t="str">
        <f>+PRESUPUESTO!B78</f>
        <v>SUMINISTRO Y COLOCACIÓN DE PUERTA METÁLICA CORREDIZA</v>
      </c>
      <c r="E134" s="121" t="str">
        <f>+PRESUPUESTO!D78</f>
        <v>M2</v>
      </c>
      <c r="F134" s="123">
        <f>+PRESUPUESTO!E78</f>
        <v>30</v>
      </c>
      <c r="G134" s="125">
        <f>+PRESUPUESTO!F78</f>
        <v>0</v>
      </c>
      <c r="H134" s="127">
        <f t="shared" ref="H134:H146" si="77">+F134*G134</f>
        <v>0</v>
      </c>
      <c r="I134" s="72">
        <f>$H134*I135</f>
        <v>0</v>
      </c>
      <c r="J134" s="72">
        <f t="shared" ref="J134:Z134" si="78">$H134*J135</f>
        <v>0</v>
      </c>
      <c r="K134" s="72">
        <f t="shared" si="78"/>
        <v>0</v>
      </c>
      <c r="L134" s="72">
        <f t="shared" si="78"/>
        <v>0</v>
      </c>
      <c r="M134" s="72">
        <f t="shared" si="78"/>
        <v>0</v>
      </c>
      <c r="N134" s="72">
        <f t="shared" si="78"/>
        <v>0</v>
      </c>
      <c r="O134" s="72">
        <f t="shared" si="78"/>
        <v>0</v>
      </c>
      <c r="P134" s="72">
        <f t="shared" si="78"/>
        <v>0</v>
      </c>
      <c r="Q134" s="72">
        <f t="shared" si="78"/>
        <v>0</v>
      </c>
      <c r="R134" s="72">
        <f t="shared" si="78"/>
        <v>0</v>
      </c>
      <c r="S134" s="72">
        <f t="shared" si="78"/>
        <v>0</v>
      </c>
      <c r="T134" s="72">
        <f t="shared" si="78"/>
        <v>0</v>
      </c>
      <c r="U134" s="72">
        <f t="shared" si="78"/>
        <v>0</v>
      </c>
      <c r="V134" s="72">
        <f t="shared" si="78"/>
        <v>0</v>
      </c>
      <c r="W134" s="72">
        <f t="shared" si="78"/>
        <v>0</v>
      </c>
      <c r="X134" s="72">
        <f t="shared" si="78"/>
        <v>0</v>
      </c>
      <c r="Y134" s="72">
        <f t="shared" si="78"/>
        <v>0</v>
      </c>
      <c r="Z134" s="72">
        <f t="shared" si="78"/>
        <v>0</v>
      </c>
      <c r="AA134" s="72"/>
      <c r="AB134" s="72"/>
    </row>
    <row r="135" spans="1:31" x14ac:dyDescent="0.3">
      <c r="A135" s="73">
        <f>+SUM(I135:AB135)</f>
        <v>0</v>
      </c>
      <c r="B135" s="122"/>
      <c r="C135" s="122"/>
      <c r="D135" s="131"/>
      <c r="E135" s="122"/>
      <c r="F135" s="124"/>
      <c r="G135" s="126"/>
      <c r="H135" s="128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</row>
    <row r="136" spans="1:31" x14ac:dyDescent="0.3">
      <c r="A136" s="58" t="e">
        <f>+A134+1</f>
        <v>#REF!</v>
      </c>
      <c r="B136" s="129">
        <f>+B134+1</f>
        <v>48</v>
      </c>
      <c r="C136" s="129" t="str">
        <f>+PRESUPUESTO!A79</f>
        <v>3,6,2</v>
      </c>
      <c r="D136" s="130" t="str">
        <f>+PRESUPUESTO!B79</f>
        <v>SUMINISTRO Y COLOCACIÓN DE PUERTA METÁLICA ABATIBLE</v>
      </c>
      <c r="E136" s="121" t="str">
        <f>+PRESUPUESTO!D79</f>
        <v>M2</v>
      </c>
      <c r="F136" s="123">
        <f>+PRESUPUESTO!E79</f>
        <v>30</v>
      </c>
      <c r="G136" s="125">
        <f>+PRESUPUESTO!F79</f>
        <v>0</v>
      </c>
      <c r="H136" s="127">
        <f t="shared" si="77"/>
        <v>0</v>
      </c>
      <c r="I136" s="72">
        <f>$H136*I137</f>
        <v>0</v>
      </c>
      <c r="J136" s="72">
        <f t="shared" ref="J136:Z136" si="79">$H136*J137</f>
        <v>0</v>
      </c>
      <c r="K136" s="72">
        <f t="shared" si="79"/>
        <v>0</v>
      </c>
      <c r="L136" s="72">
        <f t="shared" si="79"/>
        <v>0</v>
      </c>
      <c r="M136" s="72">
        <f t="shared" si="79"/>
        <v>0</v>
      </c>
      <c r="N136" s="72">
        <f t="shared" si="79"/>
        <v>0</v>
      </c>
      <c r="O136" s="72">
        <f t="shared" si="79"/>
        <v>0</v>
      </c>
      <c r="P136" s="72">
        <f t="shared" si="79"/>
        <v>0</v>
      </c>
      <c r="Q136" s="72">
        <f t="shared" si="79"/>
        <v>0</v>
      </c>
      <c r="R136" s="72">
        <f t="shared" si="79"/>
        <v>0</v>
      </c>
      <c r="S136" s="72">
        <f t="shared" si="79"/>
        <v>0</v>
      </c>
      <c r="T136" s="72">
        <f t="shared" si="79"/>
        <v>0</v>
      </c>
      <c r="U136" s="72">
        <f t="shared" si="79"/>
        <v>0</v>
      </c>
      <c r="V136" s="72">
        <f t="shared" si="79"/>
        <v>0</v>
      </c>
      <c r="W136" s="72">
        <f t="shared" si="79"/>
        <v>0</v>
      </c>
      <c r="X136" s="72">
        <f t="shared" si="79"/>
        <v>0</v>
      </c>
      <c r="Y136" s="72">
        <f t="shared" si="79"/>
        <v>0</v>
      </c>
      <c r="Z136" s="72">
        <f t="shared" si="79"/>
        <v>0</v>
      </c>
      <c r="AA136" s="72"/>
      <c r="AB136" s="72"/>
    </row>
    <row r="137" spans="1:31" x14ac:dyDescent="0.3">
      <c r="A137" s="73">
        <f>+SUM(I137:AB137)</f>
        <v>0</v>
      </c>
      <c r="B137" s="122"/>
      <c r="C137" s="122"/>
      <c r="D137" s="131"/>
      <c r="E137" s="122"/>
      <c r="F137" s="124"/>
      <c r="G137" s="126"/>
      <c r="H137" s="128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</row>
    <row r="138" spans="1:31" x14ac:dyDescent="0.3">
      <c r="A138" s="58" t="e">
        <f>+A136+1</f>
        <v>#REF!</v>
      </c>
      <c r="B138" s="129">
        <f t="shared" ref="B138" si="80">+B136+1</f>
        <v>49</v>
      </c>
      <c r="C138" s="129" t="str">
        <f>+PRESUPUESTO!A80</f>
        <v>3,6,3</v>
      </c>
      <c r="D138" s="130" t="str">
        <f>+PRESUPUESTO!B80</f>
        <v>DERROCAMIENTO DE CERRAMIENTO EXISTENTE</v>
      </c>
      <c r="E138" s="121" t="str">
        <f>+PRESUPUESTO!D80</f>
        <v>M</v>
      </c>
      <c r="F138" s="123">
        <f>+PRESUPUESTO!E80</f>
        <v>320</v>
      </c>
      <c r="G138" s="125">
        <f>+PRESUPUESTO!F80</f>
        <v>0</v>
      </c>
      <c r="H138" s="127">
        <f t="shared" si="77"/>
        <v>0</v>
      </c>
      <c r="I138" s="72">
        <f>$H138*I139</f>
        <v>0</v>
      </c>
      <c r="J138" s="72">
        <f t="shared" ref="J138:Z138" si="81">$H138*J139</f>
        <v>0</v>
      </c>
      <c r="K138" s="72">
        <f t="shared" si="81"/>
        <v>0</v>
      </c>
      <c r="L138" s="72">
        <f t="shared" si="81"/>
        <v>0</v>
      </c>
      <c r="M138" s="72">
        <f t="shared" si="81"/>
        <v>0</v>
      </c>
      <c r="N138" s="72">
        <f t="shared" si="81"/>
        <v>0</v>
      </c>
      <c r="O138" s="72">
        <f t="shared" si="81"/>
        <v>0</v>
      </c>
      <c r="P138" s="72">
        <f t="shared" si="81"/>
        <v>0</v>
      </c>
      <c r="Q138" s="72">
        <f t="shared" si="81"/>
        <v>0</v>
      </c>
      <c r="R138" s="72">
        <f t="shared" si="81"/>
        <v>0</v>
      </c>
      <c r="S138" s="72">
        <f t="shared" si="81"/>
        <v>0</v>
      </c>
      <c r="T138" s="72">
        <f t="shared" si="81"/>
        <v>0</v>
      </c>
      <c r="U138" s="72">
        <f t="shared" si="81"/>
        <v>0</v>
      </c>
      <c r="V138" s="72">
        <f t="shared" si="81"/>
        <v>0</v>
      </c>
      <c r="W138" s="72">
        <f t="shared" si="81"/>
        <v>0</v>
      </c>
      <c r="X138" s="72">
        <f t="shared" si="81"/>
        <v>0</v>
      </c>
      <c r="Y138" s="72">
        <f t="shared" si="81"/>
        <v>0</v>
      </c>
      <c r="Z138" s="72">
        <f t="shared" si="81"/>
        <v>0</v>
      </c>
      <c r="AA138" s="72"/>
      <c r="AB138" s="72"/>
    </row>
    <row r="139" spans="1:31" x14ac:dyDescent="0.3">
      <c r="A139" s="73">
        <f>+SUM(I139:AB139)</f>
        <v>0</v>
      </c>
      <c r="B139" s="122"/>
      <c r="C139" s="122"/>
      <c r="D139" s="131"/>
      <c r="E139" s="122"/>
      <c r="F139" s="124"/>
      <c r="G139" s="126"/>
      <c r="H139" s="128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</row>
    <row r="140" spans="1:31" x14ac:dyDescent="0.3">
      <c r="A140" s="58" t="e">
        <f>+A138+1</f>
        <v>#REF!</v>
      </c>
      <c r="B140" s="129">
        <f t="shared" ref="B140" si="82">+B138+1</f>
        <v>50</v>
      </c>
      <c r="C140" s="129" t="str">
        <f>+PRESUPUESTO!A81</f>
        <v>3,6,4</v>
      </c>
      <c r="D140" s="130" t="str">
        <f>+PRESUPUESTO!B81</f>
        <v xml:space="preserve">CONSTRUCCIÓN DE ACERAS </v>
      </c>
      <c r="E140" s="121" t="str">
        <f>+PRESUPUESTO!D81</f>
        <v>M2</v>
      </c>
      <c r="F140" s="123">
        <f>+PRESUPUESTO!E81</f>
        <v>110</v>
      </c>
      <c r="G140" s="125">
        <f>+PRESUPUESTO!F81</f>
        <v>0</v>
      </c>
      <c r="H140" s="127">
        <f t="shared" si="77"/>
        <v>0</v>
      </c>
      <c r="I140" s="72">
        <f>$H140*I141</f>
        <v>0</v>
      </c>
      <c r="J140" s="72">
        <f t="shared" ref="J140:Z142" si="83">$H140*J141</f>
        <v>0</v>
      </c>
      <c r="K140" s="72">
        <f t="shared" si="83"/>
        <v>0</v>
      </c>
      <c r="L140" s="72">
        <f t="shared" si="83"/>
        <v>0</v>
      </c>
      <c r="M140" s="72">
        <f t="shared" si="83"/>
        <v>0</v>
      </c>
      <c r="N140" s="72">
        <f t="shared" si="83"/>
        <v>0</v>
      </c>
      <c r="O140" s="72">
        <f t="shared" si="83"/>
        <v>0</v>
      </c>
      <c r="P140" s="72">
        <f t="shared" si="83"/>
        <v>0</v>
      </c>
      <c r="Q140" s="72">
        <f t="shared" si="83"/>
        <v>0</v>
      </c>
      <c r="R140" s="72">
        <f t="shared" si="83"/>
        <v>0</v>
      </c>
      <c r="S140" s="72">
        <f t="shared" si="83"/>
        <v>0</v>
      </c>
      <c r="T140" s="72">
        <f t="shared" si="83"/>
        <v>0</v>
      </c>
      <c r="U140" s="72">
        <f t="shared" si="83"/>
        <v>0</v>
      </c>
      <c r="V140" s="72">
        <f t="shared" si="83"/>
        <v>0</v>
      </c>
      <c r="W140" s="72">
        <f t="shared" si="83"/>
        <v>0</v>
      </c>
      <c r="X140" s="72">
        <f t="shared" si="83"/>
        <v>0</v>
      </c>
      <c r="Y140" s="72">
        <f t="shared" si="83"/>
        <v>0</v>
      </c>
      <c r="Z140" s="72">
        <f t="shared" si="83"/>
        <v>0</v>
      </c>
      <c r="AA140" s="72"/>
      <c r="AB140" s="72"/>
    </row>
    <row r="141" spans="1:31" x14ac:dyDescent="0.3">
      <c r="A141" s="73">
        <f>+SUM(I141:AB141)</f>
        <v>0</v>
      </c>
      <c r="B141" s="122"/>
      <c r="C141" s="122"/>
      <c r="D141" s="131"/>
      <c r="E141" s="122"/>
      <c r="F141" s="124"/>
      <c r="G141" s="126"/>
      <c r="H141" s="128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</row>
    <row r="142" spans="1:31" x14ac:dyDescent="0.3">
      <c r="A142" s="58" t="e">
        <f>+A140+1</f>
        <v>#REF!</v>
      </c>
      <c r="B142" s="129">
        <f t="shared" ref="B142" si="84">+B140+1</f>
        <v>51</v>
      </c>
      <c r="C142" s="129" t="str">
        <f>+PRESUPUESTO!A82</f>
        <v>3,6,5</v>
      </c>
      <c r="D142" s="130" t="str">
        <f>+PRESUPUESTO!B82</f>
        <v xml:space="preserve">CONSTRUCCIÓN DE BORDILLOS </v>
      </c>
      <c r="E142" s="121" t="str">
        <f>+PRESUPUESTO!D82</f>
        <v>M</v>
      </c>
      <c r="F142" s="123">
        <f>+PRESUPUESTO!E82</f>
        <v>220</v>
      </c>
      <c r="G142" s="125">
        <f>+PRESUPUESTO!F82</f>
        <v>0</v>
      </c>
      <c r="H142" s="127">
        <f t="shared" si="77"/>
        <v>0</v>
      </c>
      <c r="I142" s="72">
        <f>$H142*I143</f>
        <v>0</v>
      </c>
      <c r="J142" s="72">
        <f t="shared" si="83"/>
        <v>0</v>
      </c>
      <c r="K142" s="72">
        <f t="shared" si="83"/>
        <v>0</v>
      </c>
      <c r="L142" s="72">
        <f t="shared" si="83"/>
        <v>0</v>
      </c>
      <c r="M142" s="72">
        <f t="shared" si="83"/>
        <v>0</v>
      </c>
      <c r="N142" s="72">
        <f t="shared" si="83"/>
        <v>0</v>
      </c>
      <c r="O142" s="72">
        <f t="shared" si="83"/>
        <v>0</v>
      </c>
      <c r="P142" s="72">
        <f t="shared" si="83"/>
        <v>0</v>
      </c>
      <c r="Q142" s="72">
        <f t="shared" si="83"/>
        <v>0</v>
      </c>
      <c r="R142" s="72">
        <f t="shared" si="83"/>
        <v>0</v>
      </c>
      <c r="S142" s="72">
        <f t="shared" si="83"/>
        <v>0</v>
      </c>
      <c r="T142" s="72">
        <f t="shared" si="83"/>
        <v>0</v>
      </c>
      <c r="U142" s="72">
        <f t="shared" si="83"/>
        <v>0</v>
      </c>
      <c r="V142" s="72">
        <f t="shared" si="83"/>
        <v>0</v>
      </c>
      <c r="W142" s="72">
        <f t="shared" si="83"/>
        <v>0</v>
      </c>
      <c r="X142" s="72">
        <f t="shared" si="83"/>
        <v>0</v>
      </c>
      <c r="Y142" s="72">
        <f t="shared" si="83"/>
        <v>0</v>
      </c>
      <c r="Z142" s="72">
        <f t="shared" si="83"/>
        <v>0</v>
      </c>
      <c r="AA142" s="72"/>
      <c r="AB142" s="72"/>
    </row>
    <row r="143" spans="1:31" x14ac:dyDescent="0.3">
      <c r="A143" s="73">
        <f>+SUM(I143:AB143)</f>
        <v>0</v>
      </c>
      <c r="B143" s="122"/>
      <c r="C143" s="122"/>
      <c r="D143" s="131"/>
      <c r="E143" s="122"/>
      <c r="F143" s="124"/>
      <c r="G143" s="126"/>
      <c r="H143" s="128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E143" s="105"/>
    </row>
    <row r="144" spans="1:31" x14ac:dyDescent="0.3">
      <c r="A144" s="58" t="e">
        <f>+A140+1</f>
        <v>#REF!</v>
      </c>
      <c r="B144" s="129">
        <f t="shared" ref="B144" si="85">+B142+1</f>
        <v>52</v>
      </c>
      <c r="C144" s="129" t="str">
        <f>+PRESUPUESTO!A83</f>
        <v>3,6,6</v>
      </c>
      <c r="D144" s="130" t="str">
        <f>+PRESUPUESTO!B83</f>
        <v xml:space="preserve">DEMOLICIÓN Y DESALOJO DE HORMIGÓN  </v>
      </c>
      <c r="E144" s="121" t="str">
        <f>+PRESUPUESTO!D83</f>
        <v>M3</v>
      </c>
      <c r="F144" s="123">
        <f>+PRESUPUESTO!E83</f>
        <v>5</v>
      </c>
      <c r="G144" s="125">
        <f>+PRESUPUESTO!F83</f>
        <v>0</v>
      </c>
      <c r="H144" s="127">
        <f t="shared" si="77"/>
        <v>0</v>
      </c>
      <c r="I144" s="72">
        <f>$H144*I145</f>
        <v>0</v>
      </c>
      <c r="J144" s="72">
        <f t="shared" ref="J144:Z144" si="86">$H144*J145</f>
        <v>0</v>
      </c>
      <c r="K144" s="72">
        <f t="shared" si="86"/>
        <v>0</v>
      </c>
      <c r="L144" s="72">
        <f t="shared" si="86"/>
        <v>0</v>
      </c>
      <c r="M144" s="72">
        <f t="shared" si="86"/>
        <v>0</v>
      </c>
      <c r="N144" s="72">
        <f t="shared" si="86"/>
        <v>0</v>
      </c>
      <c r="O144" s="72">
        <f t="shared" si="86"/>
        <v>0</v>
      </c>
      <c r="P144" s="72">
        <f t="shared" si="86"/>
        <v>0</v>
      </c>
      <c r="Q144" s="72">
        <f t="shared" si="86"/>
        <v>0</v>
      </c>
      <c r="R144" s="72">
        <f t="shared" si="86"/>
        <v>0</v>
      </c>
      <c r="S144" s="72">
        <f t="shared" si="86"/>
        <v>0</v>
      </c>
      <c r="T144" s="72">
        <f t="shared" si="86"/>
        <v>0</v>
      </c>
      <c r="U144" s="72">
        <f t="shared" si="86"/>
        <v>0</v>
      </c>
      <c r="V144" s="72">
        <f t="shared" si="86"/>
        <v>0</v>
      </c>
      <c r="W144" s="72">
        <f t="shared" si="86"/>
        <v>0</v>
      </c>
      <c r="X144" s="72">
        <f t="shared" si="86"/>
        <v>0</v>
      </c>
      <c r="Y144" s="72">
        <f t="shared" si="86"/>
        <v>0</v>
      </c>
      <c r="Z144" s="72">
        <f t="shared" si="86"/>
        <v>0</v>
      </c>
      <c r="AA144" s="72"/>
      <c r="AB144" s="72"/>
      <c r="AE144" s="104"/>
    </row>
    <row r="145" spans="1:31" x14ac:dyDescent="0.3">
      <c r="A145" s="73">
        <f>+SUM(I145:AB145)</f>
        <v>0</v>
      </c>
      <c r="B145" s="122"/>
      <c r="C145" s="122"/>
      <c r="D145" s="131"/>
      <c r="E145" s="122"/>
      <c r="F145" s="124"/>
      <c r="G145" s="126"/>
      <c r="H145" s="128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E145" s="104"/>
    </row>
    <row r="146" spans="1:31" x14ac:dyDescent="0.3">
      <c r="A146" s="58" t="e">
        <f>+A138+1</f>
        <v>#REF!</v>
      </c>
      <c r="B146" s="129">
        <f t="shared" ref="B146" si="87">+B144+1</f>
        <v>53</v>
      </c>
      <c r="C146" s="129" t="str">
        <f>+PRESUPUESTO!A84</f>
        <v>3,6,7</v>
      </c>
      <c r="D146" s="130" t="str">
        <f>+PRESUPUESTO!B84</f>
        <v>CONSTRUCCIÓN DE DUCTERIA 4 TUBO PVC 110MM</v>
      </c>
      <c r="E146" s="121" t="str">
        <f>+PRESUPUESTO!D84</f>
        <v>M</v>
      </c>
      <c r="F146" s="123">
        <f>+PRESUPUESTO!E84</f>
        <v>140</v>
      </c>
      <c r="G146" s="125">
        <f>+PRESUPUESTO!F84</f>
        <v>0</v>
      </c>
      <c r="H146" s="127">
        <f t="shared" si="77"/>
        <v>0</v>
      </c>
      <c r="I146" s="72">
        <f>$H146*I147</f>
        <v>0</v>
      </c>
      <c r="J146" s="72">
        <f t="shared" ref="J146:Z146" si="88">$H146*J147</f>
        <v>0</v>
      </c>
      <c r="K146" s="72">
        <f t="shared" si="88"/>
        <v>0</v>
      </c>
      <c r="L146" s="72">
        <f t="shared" si="88"/>
        <v>0</v>
      </c>
      <c r="M146" s="72">
        <f t="shared" si="88"/>
        <v>0</v>
      </c>
      <c r="N146" s="72">
        <f t="shared" si="88"/>
        <v>0</v>
      </c>
      <c r="O146" s="72">
        <f t="shared" si="88"/>
        <v>0</v>
      </c>
      <c r="P146" s="72">
        <f t="shared" si="88"/>
        <v>0</v>
      </c>
      <c r="Q146" s="72">
        <f t="shared" si="88"/>
        <v>0</v>
      </c>
      <c r="R146" s="72">
        <f t="shared" si="88"/>
        <v>0</v>
      </c>
      <c r="S146" s="72">
        <f t="shared" si="88"/>
        <v>0</v>
      </c>
      <c r="T146" s="72">
        <f t="shared" si="88"/>
        <v>0</v>
      </c>
      <c r="U146" s="72">
        <f t="shared" si="88"/>
        <v>0</v>
      </c>
      <c r="V146" s="72">
        <f t="shared" si="88"/>
        <v>0</v>
      </c>
      <c r="W146" s="72">
        <f t="shared" si="88"/>
        <v>0</v>
      </c>
      <c r="X146" s="72">
        <f t="shared" si="88"/>
        <v>0</v>
      </c>
      <c r="Y146" s="72">
        <f t="shared" si="88"/>
        <v>0</v>
      </c>
      <c r="Z146" s="72">
        <f t="shared" si="88"/>
        <v>0</v>
      </c>
      <c r="AA146" s="72"/>
      <c r="AB146" s="72"/>
      <c r="AE146" s="104"/>
    </row>
    <row r="147" spans="1:31" x14ac:dyDescent="0.3">
      <c r="A147" s="73">
        <f>+SUM(I147:AB147)</f>
        <v>0</v>
      </c>
      <c r="B147" s="122"/>
      <c r="C147" s="122"/>
      <c r="D147" s="131"/>
      <c r="E147" s="122"/>
      <c r="F147" s="124"/>
      <c r="G147" s="126"/>
      <c r="H147" s="128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E147" s="105"/>
    </row>
    <row r="148" spans="1:31" hidden="1" x14ac:dyDescent="0.3">
      <c r="B148" s="134"/>
      <c r="C148" s="135"/>
      <c r="D148" s="135"/>
      <c r="E148" s="136"/>
      <c r="F148" s="137" t="s">
        <v>183</v>
      </c>
      <c r="G148" s="138"/>
      <c r="H148" s="75">
        <f>+SUM(H134:H147)</f>
        <v>0</v>
      </c>
      <c r="I148" s="76">
        <f>SUMPRODUCT(((ROW(I134:I147)+13)/2-INT((ROW(I134:I147)+13)/2)=0)*(I134:I147))</f>
        <v>0</v>
      </c>
      <c r="J148" s="76">
        <f t="shared" ref="J148:Z148" si="89">SUMPRODUCT(((ROW(J134:J147)+13)/2-INT((ROW(J134:J147)+13)/2)=0)*(J134:J147))</f>
        <v>0</v>
      </c>
      <c r="K148" s="76">
        <f t="shared" si="89"/>
        <v>0</v>
      </c>
      <c r="L148" s="76">
        <f t="shared" si="89"/>
        <v>0</v>
      </c>
      <c r="M148" s="76">
        <f t="shared" si="89"/>
        <v>0</v>
      </c>
      <c r="N148" s="76">
        <f t="shared" si="89"/>
        <v>0</v>
      </c>
      <c r="O148" s="76">
        <f t="shared" si="89"/>
        <v>0</v>
      </c>
      <c r="P148" s="76">
        <f t="shared" si="89"/>
        <v>0</v>
      </c>
      <c r="Q148" s="76">
        <f t="shared" si="89"/>
        <v>0</v>
      </c>
      <c r="R148" s="76">
        <f t="shared" si="89"/>
        <v>0</v>
      </c>
      <c r="S148" s="76">
        <f t="shared" si="89"/>
        <v>0</v>
      </c>
      <c r="T148" s="76">
        <f t="shared" si="89"/>
        <v>0</v>
      </c>
      <c r="U148" s="76">
        <f t="shared" si="89"/>
        <v>0</v>
      </c>
      <c r="V148" s="76">
        <f t="shared" si="89"/>
        <v>0</v>
      </c>
      <c r="W148" s="76">
        <f t="shared" si="89"/>
        <v>0</v>
      </c>
      <c r="X148" s="76">
        <f t="shared" si="89"/>
        <v>0</v>
      </c>
      <c r="Y148" s="76">
        <f t="shared" si="89"/>
        <v>0</v>
      </c>
      <c r="Z148" s="76">
        <f t="shared" si="89"/>
        <v>0</v>
      </c>
      <c r="AA148" s="76"/>
      <c r="AB148" s="76"/>
      <c r="AE148" s="105"/>
    </row>
    <row r="149" spans="1:31" x14ac:dyDescent="0.3">
      <c r="B149" s="77"/>
      <c r="C149" s="78">
        <f>+PRESUPUESTO!A86</f>
        <v>4</v>
      </c>
      <c r="D149" s="79" t="str">
        <f>+PRESUPUESTO!B86</f>
        <v>SISTEMA DE ILUMINACIÓN</v>
      </c>
      <c r="E149" s="80"/>
      <c r="F149" s="66"/>
      <c r="G149" s="67"/>
      <c r="H149" s="83">
        <f>SUM(I162:AB162)-H162</f>
        <v>0</v>
      </c>
      <c r="I149" s="84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6"/>
    </row>
    <row r="150" spans="1:31" ht="14.4" customHeight="1" x14ac:dyDescent="0.3">
      <c r="A150" s="58" t="e">
        <f>+A146+1</f>
        <v>#REF!</v>
      </c>
      <c r="B150" s="129">
        <f>+B146+1</f>
        <v>54</v>
      </c>
      <c r="C150" s="129"/>
      <c r="D150" s="130" t="str">
        <f>+PRESUPUESTO!B87</f>
        <v xml:space="preserve">SUMINISTRO E INSTALACIÓN DE TORRE PARA ILUMINACIÓN DE 16 METROS de hormigon armada </v>
      </c>
      <c r="E150" s="121" t="str">
        <f>+PRESUPUESTO!D87</f>
        <v>UNIDAD</v>
      </c>
      <c r="F150" s="123">
        <f>+PRESUPUESTO!E87</f>
        <v>4</v>
      </c>
      <c r="G150" s="125">
        <f>+PRESUPUESTO!F87</f>
        <v>0</v>
      </c>
      <c r="H150" s="127">
        <f t="shared" ref="H150:H160" si="90">+F150*G150</f>
        <v>0</v>
      </c>
      <c r="I150" s="72">
        <f>$H150*I151</f>
        <v>0</v>
      </c>
      <c r="J150" s="72">
        <f t="shared" ref="J150:Z150" si="91">$H150*J151</f>
        <v>0</v>
      </c>
      <c r="K150" s="72">
        <f t="shared" si="91"/>
        <v>0</v>
      </c>
      <c r="L150" s="72">
        <f t="shared" si="91"/>
        <v>0</v>
      </c>
      <c r="M150" s="72">
        <f t="shared" si="91"/>
        <v>0</v>
      </c>
      <c r="N150" s="72">
        <f t="shared" si="91"/>
        <v>0</v>
      </c>
      <c r="O150" s="72">
        <f t="shared" si="91"/>
        <v>0</v>
      </c>
      <c r="P150" s="72">
        <f t="shared" si="91"/>
        <v>0</v>
      </c>
      <c r="Q150" s="72">
        <f t="shared" si="91"/>
        <v>0</v>
      </c>
      <c r="R150" s="72">
        <f t="shared" si="91"/>
        <v>0</v>
      </c>
      <c r="S150" s="72">
        <f t="shared" si="91"/>
        <v>0</v>
      </c>
      <c r="T150" s="72">
        <f t="shared" si="91"/>
        <v>0</v>
      </c>
      <c r="U150" s="72">
        <f t="shared" si="91"/>
        <v>0</v>
      </c>
      <c r="V150" s="72">
        <f t="shared" si="91"/>
        <v>0</v>
      </c>
      <c r="W150" s="72">
        <f t="shared" si="91"/>
        <v>0</v>
      </c>
      <c r="X150" s="72">
        <f t="shared" si="91"/>
        <v>0</v>
      </c>
      <c r="Y150" s="72">
        <f t="shared" si="91"/>
        <v>0</v>
      </c>
      <c r="Z150" s="72">
        <f t="shared" si="91"/>
        <v>0</v>
      </c>
      <c r="AA150" s="72"/>
      <c r="AB150" s="72"/>
    </row>
    <row r="151" spans="1:31" x14ac:dyDescent="0.3">
      <c r="A151" s="73">
        <f>+SUM(I151:AB151)</f>
        <v>0</v>
      </c>
      <c r="B151" s="122"/>
      <c r="C151" s="122"/>
      <c r="D151" s="131"/>
      <c r="E151" s="122"/>
      <c r="F151" s="124"/>
      <c r="G151" s="126"/>
      <c r="H151" s="128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</row>
    <row r="152" spans="1:31" x14ac:dyDescent="0.3">
      <c r="A152" s="58" t="e">
        <f>+A150+1</f>
        <v>#REF!</v>
      </c>
      <c r="B152" s="129">
        <f>+B150+1</f>
        <v>55</v>
      </c>
      <c r="C152" s="129"/>
      <c r="D152" s="130" t="str">
        <f>+PRESUPUESTO!B88</f>
        <v>SUMINISTRO E INSTALACIÓN DE POSTE DE HORMIGÓN DE 10 M 500 KG (CÁMARA)</v>
      </c>
      <c r="E152" s="121" t="str">
        <f>+PRESUPUESTO!D88</f>
        <v>UNIDAD</v>
      </c>
      <c r="F152" s="123">
        <f>+PRESUPUESTO!E88</f>
        <v>4</v>
      </c>
      <c r="G152" s="125">
        <f>+PRESUPUESTO!F88</f>
        <v>0</v>
      </c>
      <c r="H152" s="127">
        <f t="shared" si="90"/>
        <v>0</v>
      </c>
      <c r="I152" s="72">
        <f>$H152*I153</f>
        <v>0</v>
      </c>
      <c r="J152" s="72">
        <f t="shared" ref="J152:Z152" si="92">$H152*J153</f>
        <v>0</v>
      </c>
      <c r="K152" s="72">
        <f t="shared" si="92"/>
        <v>0</v>
      </c>
      <c r="L152" s="72">
        <f t="shared" si="92"/>
        <v>0</v>
      </c>
      <c r="M152" s="72">
        <f t="shared" si="92"/>
        <v>0</v>
      </c>
      <c r="N152" s="72">
        <f t="shared" si="92"/>
        <v>0</v>
      </c>
      <c r="O152" s="72">
        <f t="shared" si="92"/>
        <v>0</v>
      </c>
      <c r="P152" s="72">
        <f t="shared" si="92"/>
        <v>0</v>
      </c>
      <c r="Q152" s="72">
        <f t="shared" si="92"/>
        <v>0</v>
      </c>
      <c r="R152" s="72">
        <f t="shared" si="92"/>
        <v>0</v>
      </c>
      <c r="S152" s="72">
        <f t="shared" si="92"/>
        <v>0</v>
      </c>
      <c r="T152" s="72">
        <f t="shared" si="92"/>
        <v>0</v>
      </c>
      <c r="U152" s="72">
        <f t="shared" si="92"/>
        <v>0</v>
      </c>
      <c r="V152" s="72">
        <f t="shared" si="92"/>
        <v>0</v>
      </c>
      <c r="W152" s="72">
        <f t="shared" si="92"/>
        <v>0</v>
      </c>
      <c r="X152" s="72">
        <f t="shared" si="92"/>
        <v>0</v>
      </c>
      <c r="Y152" s="72">
        <f t="shared" si="92"/>
        <v>0</v>
      </c>
      <c r="Z152" s="72">
        <f t="shared" si="92"/>
        <v>0</v>
      </c>
      <c r="AA152" s="72"/>
      <c r="AB152" s="72"/>
    </row>
    <row r="153" spans="1:31" x14ac:dyDescent="0.3">
      <c r="A153" s="73">
        <f>+SUM(I153:AB153)</f>
        <v>0</v>
      </c>
      <c r="B153" s="122"/>
      <c r="C153" s="122"/>
      <c r="D153" s="131"/>
      <c r="E153" s="122"/>
      <c r="F153" s="124"/>
      <c r="G153" s="126"/>
      <c r="H153" s="128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</row>
    <row r="154" spans="1:31" x14ac:dyDescent="0.3">
      <c r="A154" s="58" t="e">
        <f>+A152+1</f>
        <v>#REF!</v>
      </c>
      <c r="B154" s="129">
        <f t="shared" ref="B154:B160" si="93">+B152+1</f>
        <v>56</v>
      </c>
      <c r="C154" s="129"/>
      <c r="D154" s="130" t="str">
        <f>+PRESUPUESTO!B89</f>
        <v xml:space="preserve">SUMINISTRO E INSTALACIÓN DE CAJAS DE REVISIÓN </v>
      </c>
      <c r="E154" s="121" t="str">
        <f>+PRESUPUESTO!D89</f>
        <v>UNIDAD</v>
      </c>
      <c r="F154" s="123">
        <f>+PRESUPUESTO!E89</f>
        <v>4</v>
      </c>
      <c r="G154" s="125">
        <f>+PRESUPUESTO!F89</f>
        <v>0</v>
      </c>
      <c r="H154" s="127">
        <f t="shared" si="90"/>
        <v>0</v>
      </c>
      <c r="I154" s="72">
        <f>$H154*I155</f>
        <v>0</v>
      </c>
      <c r="J154" s="72">
        <f t="shared" ref="J154:Z154" si="94">$H154*J155</f>
        <v>0</v>
      </c>
      <c r="K154" s="72">
        <f t="shared" si="94"/>
        <v>0</v>
      </c>
      <c r="L154" s="72">
        <f t="shared" si="94"/>
        <v>0</v>
      </c>
      <c r="M154" s="72">
        <f t="shared" si="94"/>
        <v>0</v>
      </c>
      <c r="N154" s="72">
        <f t="shared" si="94"/>
        <v>0</v>
      </c>
      <c r="O154" s="72">
        <f t="shared" si="94"/>
        <v>0</v>
      </c>
      <c r="P154" s="72">
        <f t="shared" si="94"/>
        <v>0</v>
      </c>
      <c r="Q154" s="72">
        <f t="shared" si="94"/>
        <v>0</v>
      </c>
      <c r="R154" s="72">
        <f t="shared" si="94"/>
        <v>0</v>
      </c>
      <c r="S154" s="72">
        <f t="shared" si="94"/>
        <v>0</v>
      </c>
      <c r="T154" s="72">
        <f t="shared" si="94"/>
        <v>0</v>
      </c>
      <c r="U154" s="72">
        <f t="shared" si="94"/>
        <v>0</v>
      </c>
      <c r="V154" s="72">
        <f t="shared" si="94"/>
        <v>0</v>
      </c>
      <c r="W154" s="72">
        <f t="shared" si="94"/>
        <v>0</v>
      </c>
      <c r="X154" s="72">
        <f t="shared" si="94"/>
        <v>0</v>
      </c>
      <c r="Y154" s="72">
        <f t="shared" si="94"/>
        <v>0</v>
      </c>
      <c r="Z154" s="72">
        <f t="shared" si="94"/>
        <v>0</v>
      </c>
      <c r="AA154" s="72"/>
      <c r="AB154" s="72"/>
    </row>
    <row r="155" spans="1:31" x14ac:dyDescent="0.3">
      <c r="A155" s="73">
        <f>+SUM(I155:AB155)</f>
        <v>0</v>
      </c>
      <c r="B155" s="122"/>
      <c r="C155" s="122"/>
      <c r="D155" s="131"/>
      <c r="E155" s="122"/>
      <c r="F155" s="124"/>
      <c r="G155" s="126"/>
      <c r="H155" s="128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</row>
    <row r="156" spans="1:31" x14ac:dyDescent="0.3">
      <c r="A156" s="58" t="e">
        <f>+A154+1</f>
        <v>#REF!</v>
      </c>
      <c r="B156" s="129">
        <f t="shared" si="93"/>
        <v>57</v>
      </c>
      <c r="C156" s="129"/>
      <c r="D156" s="130" t="str">
        <f>+PRESUPUESTO!B90</f>
        <v xml:space="preserve">SUMINISTRO Y CANALIZACIÓN DE CONDUCTORES ELÉCTRICOS EN BAJA TENSIÓN </v>
      </c>
      <c r="E156" s="121" t="str">
        <f>+PRESUPUESTO!D90</f>
        <v>M</v>
      </c>
      <c r="F156" s="123">
        <f>+PRESUPUESTO!E90</f>
        <v>625</v>
      </c>
      <c r="G156" s="125">
        <f>+PRESUPUESTO!F90</f>
        <v>0</v>
      </c>
      <c r="H156" s="127">
        <f t="shared" si="90"/>
        <v>0</v>
      </c>
      <c r="I156" s="72">
        <f>$H156*I157</f>
        <v>0</v>
      </c>
      <c r="J156" s="72">
        <f t="shared" ref="J156:Z156" si="95">$H156*J157</f>
        <v>0</v>
      </c>
      <c r="K156" s="72">
        <f t="shared" si="95"/>
        <v>0</v>
      </c>
      <c r="L156" s="72">
        <f t="shared" si="95"/>
        <v>0</v>
      </c>
      <c r="M156" s="72">
        <f t="shared" si="95"/>
        <v>0</v>
      </c>
      <c r="N156" s="72">
        <f t="shared" si="95"/>
        <v>0</v>
      </c>
      <c r="O156" s="72">
        <f t="shared" si="95"/>
        <v>0</v>
      </c>
      <c r="P156" s="72">
        <f t="shared" si="95"/>
        <v>0</v>
      </c>
      <c r="Q156" s="72">
        <f t="shared" si="95"/>
        <v>0</v>
      </c>
      <c r="R156" s="72">
        <f t="shared" si="95"/>
        <v>0</v>
      </c>
      <c r="S156" s="72">
        <f t="shared" si="95"/>
        <v>0</v>
      </c>
      <c r="T156" s="72">
        <f t="shared" si="95"/>
        <v>0</v>
      </c>
      <c r="U156" s="72">
        <f t="shared" si="95"/>
        <v>0</v>
      </c>
      <c r="V156" s="72">
        <f t="shared" si="95"/>
        <v>0</v>
      </c>
      <c r="W156" s="72">
        <f t="shared" si="95"/>
        <v>0</v>
      </c>
      <c r="X156" s="72">
        <f t="shared" si="95"/>
        <v>0</v>
      </c>
      <c r="Y156" s="72">
        <f t="shared" si="95"/>
        <v>0</v>
      </c>
      <c r="Z156" s="72">
        <f t="shared" si="95"/>
        <v>0</v>
      </c>
      <c r="AA156" s="72"/>
      <c r="AB156" s="72"/>
    </row>
    <row r="157" spans="1:31" x14ac:dyDescent="0.3">
      <c r="A157" s="73">
        <f>+SUM(I157:AB157)</f>
        <v>0</v>
      </c>
      <c r="B157" s="122"/>
      <c r="C157" s="122"/>
      <c r="D157" s="131"/>
      <c r="E157" s="122"/>
      <c r="F157" s="124"/>
      <c r="G157" s="126"/>
      <c r="H157" s="128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</row>
    <row r="158" spans="1:31" x14ac:dyDescent="0.3">
      <c r="A158" s="58" t="e">
        <f>+A156+1</f>
        <v>#REF!</v>
      </c>
      <c r="B158" s="129">
        <f t="shared" si="93"/>
        <v>58</v>
      </c>
      <c r="C158" s="129"/>
      <c r="D158" s="130" t="str">
        <f>+PRESUPUESTO!B91</f>
        <v>SUMINISTRO E INSTALACIÓN DE TRASFORMADOR TRIFÁSICO DE 25 KVA</v>
      </c>
      <c r="E158" s="121" t="str">
        <f>+PRESUPUESTO!D91</f>
        <v>UNIDAD</v>
      </c>
      <c r="F158" s="123">
        <f>+PRESUPUESTO!E91</f>
        <v>1</v>
      </c>
      <c r="G158" s="125">
        <f>+PRESUPUESTO!F91</f>
        <v>0</v>
      </c>
      <c r="H158" s="127">
        <f t="shared" si="90"/>
        <v>0</v>
      </c>
      <c r="I158" s="72">
        <f>$H158*I159</f>
        <v>0</v>
      </c>
      <c r="J158" s="72">
        <f t="shared" ref="J158:Z158" si="96">$H158*J159</f>
        <v>0</v>
      </c>
      <c r="K158" s="72">
        <f t="shared" si="96"/>
        <v>0</v>
      </c>
      <c r="L158" s="72">
        <f t="shared" si="96"/>
        <v>0</v>
      </c>
      <c r="M158" s="72">
        <f t="shared" si="96"/>
        <v>0</v>
      </c>
      <c r="N158" s="72">
        <f t="shared" si="96"/>
        <v>0</v>
      </c>
      <c r="O158" s="72">
        <f t="shared" si="96"/>
        <v>0</v>
      </c>
      <c r="P158" s="72">
        <f t="shared" si="96"/>
        <v>0</v>
      </c>
      <c r="Q158" s="72">
        <f t="shared" si="96"/>
        <v>0</v>
      </c>
      <c r="R158" s="72">
        <f t="shared" si="96"/>
        <v>0</v>
      </c>
      <c r="S158" s="72">
        <f t="shared" si="96"/>
        <v>0</v>
      </c>
      <c r="T158" s="72">
        <f t="shared" si="96"/>
        <v>0</v>
      </c>
      <c r="U158" s="72">
        <f t="shared" si="96"/>
        <v>0</v>
      </c>
      <c r="V158" s="72">
        <f t="shared" si="96"/>
        <v>0</v>
      </c>
      <c r="W158" s="72">
        <f t="shared" si="96"/>
        <v>0</v>
      </c>
      <c r="X158" s="72">
        <f t="shared" si="96"/>
        <v>0</v>
      </c>
      <c r="Y158" s="72">
        <f t="shared" si="96"/>
        <v>0</v>
      </c>
      <c r="Z158" s="72">
        <f t="shared" si="96"/>
        <v>0</v>
      </c>
      <c r="AA158" s="72"/>
      <c r="AB158" s="72"/>
    </row>
    <row r="159" spans="1:31" x14ac:dyDescent="0.3">
      <c r="A159" s="73">
        <f>+SUM(I159:AB159)</f>
        <v>0</v>
      </c>
      <c r="B159" s="122"/>
      <c r="C159" s="122"/>
      <c r="D159" s="131"/>
      <c r="E159" s="122"/>
      <c r="F159" s="124"/>
      <c r="G159" s="126"/>
      <c r="H159" s="128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</row>
    <row r="160" spans="1:31" x14ac:dyDescent="0.3">
      <c r="A160" s="58" t="e">
        <f>+A154+1</f>
        <v>#REF!</v>
      </c>
      <c r="B160" s="129">
        <f t="shared" si="93"/>
        <v>59</v>
      </c>
      <c r="C160" s="129"/>
      <c r="D160" s="130" t="str">
        <f>+PRESUPUESTO!B92</f>
        <v>SUMINISTRO Y CANALIZACIÓN DE CONDUCTOR # 2 TTU</v>
      </c>
      <c r="E160" s="121" t="str">
        <f>+PRESUPUESTO!D92</f>
        <v>M</v>
      </c>
      <c r="F160" s="123">
        <f>+PRESUPUESTO!E92</f>
        <v>1250</v>
      </c>
      <c r="G160" s="125">
        <f>+PRESUPUESTO!F92</f>
        <v>0</v>
      </c>
      <c r="H160" s="127">
        <f t="shared" si="90"/>
        <v>0</v>
      </c>
      <c r="I160" s="72">
        <f>$H160*I161</f>
        <v>0</v>
      </c>
      <c r="J160" s="72">
        <f t="shared" ref="J160:Z160" si="97">$H160*J161</f>
        <v>0</v>
      </c>
      <c r="K160" s="72">
        <f t="shared" si="97"/>
        <v>0</v>
      </c>
      <c r="L160" s="72">
        <f t="shared" si="97"/>
        <v>0</v>
      </c>
      <c r="M160" s="72">
        <f t="shared" si="97"/>
        <v>0</v>
      </c>
      <c r="N160" s="72">
        <f t="shared" si="97"/>
        <v>0</v>
      </c>
      <c r="O160" s="72">
        <f t="shared" si="97"/>
        <v>0</v>
      </c>
      <c r="P160" s="72">
        <f t="shared" si="97"/>
        <v>0</v>
      </c>
      <c r="Q160" s="72">
        <f t="shared" si="97"/>
        <v>0</v>
      </c>
      <c r="R160" s="72">
        <f t="shared" si="97"/>
        <v>0</v>
      </c>
      <c r="S160" s="72">
        <f t="shared" si="97"/>
        <v>0</v>
      </c>
      <c r="T160" s="72">
        <f t="shared" si="97"/>
        <v>0</v>
      </c>
      <c r="U160" s="72">
        <f t="shared" si="97"/>
        <v>0</v>
      </c>
      <c r="V160" s="72">
        <f t="shared" si="97"/>
        <v>0</v>
      </c>
      <c r="W160" s="72">
        <f t="shared" si="97"/>
        <v>0</v>
      </c>
      <c r="X160" s="72">
        <f t="shared" si="97"/>
        <v>0</v>
      </c>
      <c r="Y160" s="72">
        <f t="shared" si="97"/>
        <v>0</v>
      </c>
      <c r="Z160" s="72">
        <f t="shared" si="97"/>
        <v>0</v>
      </c>
      <c r="AA160" s="72"/>
      <c r="AB160" s="72"/>
    </row>
    <row r="161" spans="1:28" x14ac:dyDescent="0.3">
      <c r="A161" s="73">
        <f>+SUM(I161:AB161)</f>
        <v>0</v>
      </c>
      <c r="B161" s="122"/>
      <c r="C161" s="122"/>
      <c r="D161" s="131"/>
      <c r="E161" s="122"/>
      <c r="F161" s="124"/>
      <c r="G161" s="126"/>
      <c r="H161" s="128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</row>
    <row r="162" spans="1:28" hidden="1" x14ac:dyDescent="0.3">
      <c r="B162" s="134"/>
      <c r="C162" s="135"/>
      <c r="D162" s="135"/>
      <c r="E162" s="136"/>
      <c r="F162" s="137" t="s">
        <v>184</v>
      </c>
      <c r="G162" s="138"/>
      <c r="H162" s="75">
        <f>+SUM(H150:H161)</f>
        <v>0</v>
      </c>
      <c r="I162" s="76">
        <f>SUMPRODUCT(((ROW(I150:I161)+13)/2-INT((ROW(I150:I161)+13)/2)=0)*(I150:I161))</f>
        <v>0</v>
      </c>
      <c r="J162" s="76">
        <f t="shared" ref="J162:Z162" si="98">SUMPRODUCT(((ROW(J150:J161)+13)/2-INT((ROW(J150:J161)+13)/2)=0)*(J150:J161))</f>
        <v>0</v>
      </c>
      <c r="K162" s="76">
        <f t="shared" si="98"/>
        <v>0</v>
      </c>
      <c r="L162" s="76">
        <f t="shared" si="98"/>
        <v>0</v>
      </c>
      <c r="M162" s="76">
        <f t="shared" si="98"/>
        <v>0</v>
      </c>
      <c r="N162" s="76">
        <f t="shared" si="98"/>
        <v>0</v>
      </c>
      <c r="O162" s="76">
        <f t="shared" si="98"/>
        <v>0</v>
      </c>
      <c r="P162" s="76">
        <f t="shared" si="98"/>
        <v>0</v>
      </c>
      <c r="Q162" s="76">
        <f t="shared" si="98"/>
        <v>0</v>
      </c>
      <c r="R162" s="76">
        <f t="shared" si="98"/>
        <v>0</v>
      </c>
      <c r="S162" s="76">
        <f t="shared" si="98"/>
        <v>0</v>
      </c>
      <c r="T162" s="76">
        <f t="shared" si="98"/>
        <v>0</v>
      </c>
      <c r="U162" s="76">
        <f t="shared" si="98"/>
        <v>0</v>
      </c>
      <c r="V162" s="76">
        <f t="shared" si="98"/>
        <v>0</v>
      </c>
      <c r="W162" s="76">
        <f t="shared" si="98"/>
        <v>0</v>
      </c>
      <c r="X162" s="76">
        <f t="shared" si="98"/>
        <v>0</v>
      </c>
      <c r="Y162" s="76">
        <f t="shared" si="98"/>
        <v>0</v>
      </c>
      <c r="Z162" s="76">
        <f t="shared" si="98"/>
        <v>0</v>
      </c>
      <c r="AA162" s="76"/>
      <c r="AB162" s="76"/>
    </row>
    <row r="163" spans="1:28" hidden="1" x14ac:dyDescent="0.3">
      <c r="B163" s="134"/>
      <c r="C163" s="135"/>
      <c r="D163" s="135"/>
      <c r="E163" s="136"/>
      <c r="F163" s="137" t="s">
        <v>185</v>
      </c>
      <c r="G163" s="138"/>
      <c r="H163" s="82" t="e">
        <f>+SUM(#REF!)</f>
        <v>#REF!</v>
      </c>
      <c r="I163" s="76" t="e">
        <f>SUMPRODUCT(((ROW(#REF!)+13)/2-INT((ROW(#REF!)+13)/2)=0)*(#REF!))</f>
        <v>#REF!</v>
      </c>
      <c r="J163" s="76" t="e">
        <f>SUMPRODUCT(((ROW(#REF!)+13)/2-INT((ROW(#REF!)+13)/2)=0)*(#REF!))</f>
        <v>#REF!</v>
      </c>
      <c r="K163" s="76" t="e">
        <f>SUMPRODUCT(((ROW(#REF!)+13)/2-INT((ROW(#REF!)+13)/2)=0)*(#REF!))</f>
        <v>#REF!</v>
      </c>
      <c r="L163" s="76" t="e">
        <f>SUMPRODUCT(((ROW(#REF!)+13)/2-INT((ROW(#REF!)+13)/2)=0)*(#REF!))</f>
        <v>#REF!</v>
      </c>
      <c r="M163" s="76" t="e">
        <f>SUMPRODUCT(((ROW(#REF!)+13)/2-INT((ROW(#REF!)+13)/2)=0)*(#REF!))</f>
        <v>#REF!</v>
      </c>
      <c r="N163" s="76" t="e">
        <f>SUMPRODUCT(((ROW(#REF!)+13)/2-INT((ROW(#REF!)+13)/2)=0)*(#REF!))</f>
        <v>#REF!</v>
      </c>
      <c r="O163" s="76" t="e">
        <f>SUMPRODUCT(((ROW(#REF!)+13)/2-INT((ROW(#REF!)+13)/2)=0)*(#REF!))</f>
        <v>#REF!</v>
      </c>
      <c r="P163" s="76" t="e">
        <f>SUMPRODUCT(((ROW(#REF!)+13)/2-INT((ROW(#REF!)+13)/2)=0)*(#REF!))</f>
        <v>#REF!</v>
      </c>
      <c r="Q163" s="76" t="e">
        <f>SUMPRODUCT(((ROW(#REF!)+13)/2-INT((ROW(#REF!)+13)/2)=0)*(#REF!))</f>
        <v>#REF!</v>
      </c>
      <c r="R163" s="76" t="e">
        <f>SUMPRODUCT(((ROW(#REF!)+13)/2-INT((ROW(#REF!)+13)/2)=0)*(#REF!))</f>
        <v>#REF!</v>
      </c>
      <c r="S163" s="76" t="e">
        <f>SUMPRODUCT(((ROW(#REF!)+13)/2-INT((ROW(#REF!)+13)/2)=0)*(#REF!))</f>
        <v>#REF!</v>
      </c>
      <c r="T163" s="76" t="e">
        <f>SUMPRODUCT(((ROW(#REF!)+13)/2-INT((ROW(#REF!)+13)/2)=0)*(#REF!))</f>
        <v>#REF!</v>
      </c>
      <c r="U163" s="76" t="e">
        <f>SUMPRODUCT(((ROW(#REF!)+13)/2-INT((ROW(#REF!)+13)/2)=0)*(#REF!))</f>
        <v>#REF!</v>
      </c>
      <c r="V163" s="76" t="e">
        <f>SUMPRODUCT(((ROW(#REF!)+13)/2-INT((ROW(#REF!)+13)/2)=0)*(#REF!))</f>
        <v>#REF!</v>
      </c>
      <c r="W163" s="76" t="e">
        <f>SUMPRODUCT(((ROW(#REF!)+13)/2-INT((ROW(#REF!)+13)/2)=0)*(#REF!))</f>
        <v>#REF!</v>
      </c>
      <c r="X163" s="76" t="e">
        <f>SUMPRODUCT(((ROW(#REF!)+13)/2-INT((ROW(#REF!)+13)/2)=0)*(#REF!))</f>
        <v>#REF!</v>
      </c>
      <c r="Y163" s="76" t="e">
        <f>SUMPRODUCT(((ROW(#REF!)+13)/2-INT((ROW(#REF!)+13)/2)=0)*(#REF!))</f>
        <v>#REF!</v>
      </c>
      <c r="Z163" s="76" t="e">
        <f>SUMPRODUCT(((ROW(#REF!)+13)/2-INT((ROW(#REF!)+13)/2)=0)*(#REF!))</f>
        <v>#REF!</v>
      </c>
      <c r="AA163" s="76" t="e">
        <f>SUMPRODUCT(((ROW(#REF!)+13)/2-INT((ROW(#REF!)+13)/2)=0)*(#REF!))</f>
        <v>#REF!</v>
      </c>
      <c r="AB163" s="76" t="e">
        <f>SUMPRODUCT(((ROW(#REF!)+13)/2-INT((ROW(#REF!)+13)/2)=0)*(#REF!))</f>
        <v>#REF!</v>
      </c>
    </row>
    <row r="164" spans="1:28" hidden="1" x14ac:dyDescent="0.3">
      <c r="B164" s="77"/>
      <c r="C164" s="78">
        <f>+[1]RUBROS!$C$707</f>
        <v>200</v>
      </c>
      <c r="D164" s="79" t="str">
        <f>+[1]RUBROS!$D$707</f>
        <v>MOVIMIENTO DE TIERRA</v>
      </c>
      <c r="E164" s="80"/>
      <c r="F164" s="66"/>
      <c r="G164" s="67"/>
      <c r="H164" s="83">
        <f>SUM(I173:AB173)-H173</f>
        <v>0</v>
      </c>
      <c r="I164" s="69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1"/>
    </row>
    <row r="165" spans="1:28" hidden="1" x14ac:dyDescent="0.3">
      <c r="A165" s="58" t="e">
        <f>+#REF!+1</f>
        <v>#REF!</v>
      </c>
      <c r="B165" s="129"/>
      <c r="C165" s="129"/>
      <c r="D165" s="132"/>
      <c r="E165" s="129"/>
      <c r="F165" s="123"/>
      <c r="G165" s="125"/>
      <c r="H165" s="125"/>
      <c r="I165" s="72">
        <f>$H165*I166</f>
        <v>0</v>
      </c>
      <c r="J165" s="72">
        <f t="shared" ref="J165:AB165" si="99">$H165*J166</f>
        <v>0</v>
      </c>
      <c r="K165" s="72">
        <f t="shared" si="99"/>
        <v>0</v>
      </c>
      <c r="L165" s="72">
        <f t="shared" si="99"/>
        <v>0</v>
      </c>
      <c r="M165" s="72">
        <f t="shared" si="99"/>
        <v>0</v>
      </c>
      <c r="N165" s="72">
        <f t="shared" si="99"/>
        <v>0</v>
      </c>
      <c r="O165" s="72">
        <f t="shared" si="99"/>
        <v>0</v>
      </c>
      <c r="P165" s="72">
        <f t="shared" si="99"/>
        <v>0</v>
      </c>
      <c r="Q165" s="72">
        <f t="shared" si="99"/>
        <v>0</v>
      </c>
      <c r="R165" s="72">
        <f t="shared" si="99"/>
        <v>0</v>
      </c>
      <c r="S165" s="72">
        <f t="shared" si="99"/>
        <v>0</v>
      </c>
      <c r="T165" s="72">
        <f t="shared" si="99"/>
        <v>0</v>
      </c>
      <c r="U165" s="72">
        <f t="shared" si="99"/>
        <v>0</v>
      </c>
      <c r="V165" s="72">
        <f t="shared" si="99"/>
        <v>0</v>
      </c>
      <c r="W165" s="72">
        <f t="shared" si="99"/>
        <v>0</v>
      </c>
      <c r="X165" s="72">
        <f t="shared" si="99"/>
        <v>0</v>
      </c>
      <c r="Y165" s="72">
        <f t="shared" si="99"/>
        <v>0</v>
      </c>
      <c r="Z165" s="72">
        <f t="shared" si="99"/>
        <v>0</v>
      </c>
      <c r="AA165" s="72">
        <f t="shared" si="99"/>
        <v>0</v>
      </c>
      <c r="AB165" s="72">
        <f t="shared" si="99"/>
        <v>0</v>
      </c>
    </row>
    <row r="166" spans="1:28" hidden="1" x14ac:dyDescent="0.3">
      <c r="A166" s="73">
        <f>+SUM(I166:AB166)</f>
        <v>0</v>
      </c>
      <c r="B166" s="122"/>
      <c r="C166" s="122"/>
      <c r="D166" s="133"/>
      <c r="E166" s="122"/>
      <c r="F166" s="124"/>
      <c r="G166" s="126"/>
      <c r="H166" s="126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</row>
    <row r="167" spans="1:28" hidden="1" x14ac:dyDescent="0.3">
      <c r="A167" s="58" t="e">
        <f>+A165+1</f>
        <v>#REF!</v>
      </c>
      <c r="B167" s="129"/>
      <c r="C167" s="129"/>
      <c r="D167" s="132"/>
      <c r="E167" s="129"/>
      <c r="F167" s="123"/>
      <c r="G167" s="125"/>
      <c r="H167" s="125"/>
      <c r="I167" s="72">
        <f>$H167*I168</f>
        <v>0</v>
      </c>
      <c r="J167" s="72">
        <f t="shared" ref="J167:AB167" si="100">$H167*J168</f>
        <v>0</v>
      </c>
      <c r="K167" s="72">
        <f t="shared" si="100"/>
        <v>0</v>
      </c>
      <c r="L167" s="72">
        <f t="shared" si="100"/>
        <v>0</v>
      </c>
      <c r="M167" s="72">
        <f t="shared" si="100"/>
        <v>0</v>
      </c>
      <c r="N167" s="72">
        <f t="shared" si="100"/>
        <v>0</v>
      </c>
      <c r="O167" s="72">
        <f t="shared" si="100"/>
        <v>0</v>
      </c>
      <c r="P167" s="72">
        <f t="shared" si="100"/>
        <v>0</v>
      </c>
      <c r="Q167" s="72">
        <f t="shared" si="100"/>
        <v>0</v>
      </c>
      <c r="R167" s="72">
        <f t="shared" si="100"/>
        <v>0</v>
      </c>
      <c r="S167" s="72">
        <f t="shared" si="100"/>
        <v>0</v>
      </c>
      <c r="T167" s="72">
        <f t="shared" si="100"/>
        <v>0</v>
      </c>
      <c r="U167" s="72">
        <f t="shared" si="100"/>
        <v>0</v>
      </c>
      <c r="V167" s="72">
        <f t="shared" si="100"/>
        <v>0</v>
      </c>
      <c r="W167" s="72">
        <f t="shared" si="100"/>
        <v>0</v>
      </c>
      <c r="X167" s="72">
        <f t="shared" si="100"/>
        <v>0</v>
      </c>
      <c r="Y167" s="72">
        <f t="shared" si="100"/>
        <v>0</v>
      </c>
      <c r="Z167" s="72">
        <f t="shared" si="100"/>
        <v>0</v>
      </c>
      <c r="AA167" s="72">
        <f t="shared" si="100"/>
        <v>0</v>
      </c>
      <c r="AB167" s="72">
        <f t="shared" si="100"/>
        <v>0</v>
      </c>
    </row>
    <row r="168" spans="1:28" hidden="1" x14ac:dyDescent="0.3">
      <c r="A168" s="73">
        <f>+SUM(I168:AB168)</f>
        <v>0</v>
      </c>
      <c r="B168" s="122"/>
      <c r="C168" s="122"/>
      <c r="D168" s="133"/>
      <c r="E168" s="122"/>
      <c r="F168" s="124"/>
      <c r="G168" s="126"/>
      <c r="H168" s="126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</row>
    <row r="169" spans="1:28" hidden="1" x14ac:dyDescent="0.3">
      <c r="A169" s="58" t="e">
        <f>+A167+1</f>
        <v>#REF!</v>
      </c>
      <c r="B169" s="129"/>
      <c r="C169" s="129"/>
      <c r="D169" s="132"/>
      <c r="E169" s="129"/>
      <c r="F169" s="123"/>
      <c r="G169" s="125"/>
      <c r="H169" s="125"/>
      <c r="I169" s="72">
        <f>$H169*I170</f>
        <v>0</v>
      </c>
      <c r="J169" s="72">
        <f t="shared" ref="J169:AB169" si="101">$H169*J170</f>
        <v>0</v>
      </c>
      <c r="K169" s="72">
        <f t="shared" si="101"/>
        <v>0</v>
      </c>
      <c r="L169" s="72">
        <f t="shared" si="101"/>
        <v>0</v>
      </c>
      <c r="M169" s="72">
        <f t="shared" si="101"/>
        <v>0</v>
      </c>
      <c r="N169" s="72">
        <f t="shared" si="101"/>
        <v>0</v>
      </c>
      <c r="O169" s="72">
        <f t="shared" si="101"/>
        <v>0</v>
      </c>
      <c r="P169" s="72">
        <f t="shared" si="101"/>
        <v>0</v>
      </c>
      <c r="Q169" s="72">
        <f t="shared" si="101"/>
        <v>0</v>
      </c>
      <c r="R169" s="72">
        <f t="shared" si="101"/>
        <v>0</v>
      </c>
      <c r="S169" s="72">
        <f t="shared" si="101"/>
        <v>0</v>
      </c>
      <c r="T169" s="72">
        <f t="shared" si="101"/>
        <v>0</v>
      </c>
      <c r="U169" s="72">
        <f t="shared" si="101"/>
        <v>0</v>
      </c>
      <c r="V169" s="72">
        <f t="shared" si="101"/>
        <v>0</v>
      </c>
      <c r="W169" s="72">
        <f t="shared" si="101"/>
        <v>0</v>
      </c>
      <c r="X169" s="72">
        <f t="shared" si="101"/>
        <v>0</v>
      </c>
      <c r="Y169" s="72">
        <f t="shared" si="101"/>
        <v>0</v>
      </c>
      <c r="Z169" s="72">
        <f t="shared" si="101"/>
        <v>0</v>
      </c>
      <c r="AA169" s="72">
        <f t="shared" si="101"/>
        <v>0</v>
      </c>
      <c r="AB169" s="72">
        <f t="shared" si="101"/>
        <v>0</v>
      </c>
    </row>
    <row r="170" spans="1:28" hidden="1" x14ac:dyDescent="0.3">
      <c r="A170" s="73">
        <f>+SUM(I170:AB170)</f>
        <v>0</v>
      </c>
      <c r="B170" s="122"/>
      <c r="C170" s="122"/>
      <c r="D170" s="133"/>
      <c r="E170" s="122"/>
      <c r="F170" s="124"/>
      <c r="G170" s="126"/>
      <c r="H170" s="126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</row>
    <row r="171" spans="1:28" hidden="1" x14ac:dyDescent="0.3">
      <c r="A171" s="58" t="e">
        <f>+A169+1</f>
        <v>#REF!</v>
      </c>
      <c r="B171" s="129"/>
      <c r="C171" s="129"/>
      <c r="D171" s="132"/>
      <c r="E171" s="129"/>
      <c r="F171" s="123"/>
      <c r="G171" s="125"/>
      <c r="H171" s="125"/>
      <c r="I171" s="72">
        <f>$H171*I172</f>
        <v>0</v>
      </c>
      <c r="J171" s="72">
        <f t="shared" ref="J171:AB171" si="102">$H171*J172</f>
        <v>0</v>
      </c>
      <c r="K171" s="72">
        <f t="shared" si="102"/>
        <v>0</v>
      </c>
      <c r="L171" s="72">
        <f t="shared" si="102"/>
        <v>0</v>
      </c>
      <c r="M171" s="72">
        <f t="shared" si="102"/>
        <v>0</v>
      </c>
      <c r="N171" s="72">
        <f t="shared" si="102"/>
        <v>0</v>
      </c>
      <c r="O171" s="72">
        <f t="shared" si="102"/>
        <v>0</v>
      </c>
      <c r="P171" s="72">
        <f t="shared" si="102"/>
        <v>0</v>
      </c>
      <c r="Q171" s="72">
        <f t="shared" si="102"/>
        <v>0</v>
      </c>
      <c r="R171" s="72">
        <f t="shared" si="102"/>
        <v>0</v>
      </c>
      <c r="S171" s="72">
        <f t="shared" si="102"/>
        <v>0</v>
      </c>
      <c r="T171" s="72">
        <f t="shared" si="102"/>
        <v>0</v>
      </c>
      <c r="U171" s="72">
        <f t="shared" si="102"/>
        <v>0</v>
      </c>
      <c r="V171" s="72">
        <f t="shared" si="102"/>
        <v>0</v>
      </c>
      <c r="W171" s="72">
        <f t="shared" si="102"/>
        <v>0</v>
      </c>
      <c r="X171" s="72">
        <f t="shared" si="102"/>
        <v>0</v>
      </c>
      <c r="Y171" s="72">
        <f t="shared" si="102"/>
        <v>0</v>
      </c>
      <c r="Z171" s="72">
        <f t="shared" si="102"/>
        <v>0</v>
      </c>
      <c r="AA171" s="72">
        <f t="shared" si="102"/>
        <v>0</v>
      </c>
      <c r="AB171" s="72">
        <f t="shared" si="102"/>
        <v>0</v>
      </c>
    </row>
    <row r="172" spans="1:28" hidden="1" x14ac:dyDescent="0.3">
      <c r="A172" s="73">
        <f>+SUM(I172:AB172)</f>
        <v>0</v>
      </c>
      <c r="B172" s="122"/>
      <c r="C172" s="122"/>
      <c r="D172" s="133"/>
      <c r="E172" s="122"/>
      <c r="F172" s="124"/>
      <c r="G172" s="126"/>
      <c r="H172" s="126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</row>
    <row r="173" spans="1:28" hidden="1" x14ac:dyDescent="0.3">
      <c r="B173" s="134"/>
      <c r="C173" s="135"/>
      <c r="D173" s="135"/>
      <c r="E173" s="136"/>
      <c r="F173" s="137" t="s">
        <v>186</v>
      </c>
      <c r="G173" s="138"/>
      <c r="H173" s="82">
        <f>+SUM(H165:H172)</f>
        <v>0</v>
      </c>
      <c r="I173" s="76">
        <f>SUMPRODUCT(((ROW(I165:I172)+13)/2-INT((ROW(I165:I172)+13)/2)=0)*(I165:I172))</f>
        <v>0</v>
      </c>
      <c r="J173" s="76">
        <f t="shared" ref="J173:AB173" si="103">SUMPRODUCT(((ROW(J165:J172)+13)/2-INT((ROW(J165:J172)+13)/2)=0)*(J165:J172))</f>
        <v>0</v>
      </c>
      <c r="K173" s="76">
        <f t="shared" si="103"/>
        <v>0</v>
      </c>
      <c r="L173" s="76">
        <f t="shared" si="103"/>
        <v>0</v>
      </c>
      <c r="M173" s="76">
        <f t="shared" si="103"/>
        <v>0</v>
      </c>
      <c r="N173" s="76">
        <f t="shared" si="103"/>
        <v>0</v>
      </c>
      <c r="O173" s="76">
        <f t="shared" si="103"/>
        <v>0</v>
      </c>
      <c r="P173" s="76">
        <f t="shared" si="103"/>
        <v>0</v>
      </c>
      <c r="Q173" s="76">
        <f t="shared" si="103"/>
        <v>0</v>
      </c>
      <c r="R173" s="76">
        <f t="shared" si="103"/>
        <v>0</v>
      </c>
      <c r="S173" s="76">
        <f t="shared" si="103"/>
        <v>0</v>
      </c>
      <c r="T173" s="76">
        <f t="shared" si="103"/>
        <v>0</v>
      </c>
      <c r="U173" s="76">
        <f t="shared" si="103"/>
        <v>0</v>
      </c>
      <c r="V173" s="76">
        <f t="shared" si="103"/>
        <v>0</v>
      </c>
      <c r="W173" s="76">
        <f t="shared" si="103"/>
        <v>0</v>
      </c>
      <c r="X173" s="76">
        <f t="shared" si="103"/>
        <v>0</v>
      </c>
      <c r="Y173" s="76">
        <f t="shared" si="103"/>
        <v>0</v>
      </c>
      <c r="Z173" s="76">
        <f t="shared" si="103"/>
        <v>0</v>
      </c>
      <c r="AA173" s="76">
        <f t="shared" si="103"/>
        <v>0</v>
      </c>
      <c r="AB173" s="76">
        <f t="shared" si="103"/>
        <v>0</v>
      </c>
    </row>
    <row r="174" spans="1:28" hidden="1" x14ac:dyDescent="0.3">
      <c r="B174" s="77"/>
      <c r="C174" s="78">
        <f>+[1]RUBROS!$C$758</f>
        <v>300</v>
      </c>
      <c r="D174" s="79" t="str">
        <f>+[1]RUBROS!$D$758</f>
        <v>ESTRUCTURA</v>
      </c>
      <c r="E174" s="80"/>
      <c r="F174" s="66"/>
      <c r="G174" s="67"/>
      <c r="H174" s="83">
        <f>SUM(I183:AB183)-H183</f>
        <v>0</v>
      </c>
      <c r="I174" s="69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1"/>
    </row>
    <row r="175" spans="1:28" hidden="1" x14ac:dyDescent="0.3">
      <c r="A175" s="58" t="e">
        <f>+A171+1</f>
        <v>#REF!</v>
      </c>
      <c r="B175" s="129"/>
      <c r="C175" s="129"/>
      <c r="D175" s="132"/>
      <c r="E175" s="129"/>
      <c r="F175" s="123"/>
      <c r="G175" s="125"/>
      <c r="H175" s="125"/>
      <c r="I175" s="72">
        <f>$H175*I176</f>
        <v>0</v>
      </c>
      <c r="J175" s="72">
        <f t="shared" ref="J175:AB175" si="104">$H175*J176</f>
        <v>0</v>
      </c>
      <c r="K175" s="72">
        <f t="shared" si="104"/>
        <v>0</v>
      </c>
      <c r="L175" s="72">
        <f t="shared" si="104"/>
        <v>0</v>
      </c>
      <c r="M175" s="72">
        <f t="shared" si="104"/>
        <v>0</v>
      </c>
      <c r="N175" s="72">
        <f t="shared" si="104"/>
        <v>0</v>
      </c>
      <c r="O175" s="72">
        <f t="shared" si="104"/>
        <v>0</v>
      </c>
      <c r="P175" s="72">
        <f t="shared" si="104"/>
        <v>0</v>
      </c>
      <c r="Q175" s="72">
        <f t="shared" si="104"/>
        <v>0</v>
      </c>
      <c r="R175" s="72">
        <f t="shared" si="104"/>
        <v>0</v>
      </c>
      <c r="S175" s="72">
        <f t="shared" si="104"/>
        <v>0</v>
      </c>
      <c r="T175" s="72">
        <f t="shared" si="104"/>
        <v>0</v>
      </c>
      <c r="U175" s="72">
        <f t="shared" si="104"/>
        <v>0</v>
      </c>
      <c r="V175" s="72">
        <f t="shared" si="104"/>
        <v>0</v>
      </c>
      <c r="W175" s="72">
        <f t="shared" si="104"/>
        <v>0</v>
      </c>
      <c r="X175" s="72">
        <f t="shared" si="104"/>
        <v>0</v>
      </c>
      <c r="Y175" s="72">
        <f t="shared" si="104"/>
        <v>0</v>
      </c>
      <c r="Z175" s="72">
        <f t="shared" si="104"/>
        <v>0</v>
      </c>
      <c r="AA175" s="72">
        <f t="shared" si="104"/>
        <v>0</v>
      </c>
      <c r="AB175" s="72">
        <f t="shared" si="104"/>
        <v>0</v>
      </c>
    </row>
    <row r="176" spans="1:28" hidden="1" x14ac:dyDescent="0.3">
      <c r="A176" s="73">
        <f>+SUM(I176:AB176)</f>
        <v>0</v>
      </c>
      <c r="B176" s="122"/>
      <c r="C176" s="122"/>
      <c r="D176" s="133"/>
      <c r="E176" s="122"/>
      <c r="F176" s="124"/>
      <c r="G176" s="126"/>
      <c r="H176" s="126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</row>
    <row r="177" spans="1:28" hidden="1" x14ac:dyDescent="0.3">
      <c r="A177" s="58" t="e">
        <f>+A175+1</f>
        <v>#REF!</v>
      </c>
      <c r="B177" s="129"/>
      <c r="C177" s="129"/>
      <c r="D177" s="132"/>
      <c r="E177" s="129"/>
      <c r="F177" s="123"/>
      <c r="G177" s="125"/>
      <c r="H177" s="125"/>
      <c r="I177" s="72">
        <f>$H177*I178</f>
        <v>0</v>
      </c>
      <c r="J177" s="72">
        <f t="shared" ref="J177:AB177" si="105">$H177*J178</f>
        <v>0</v>
      </c>
      <c r="K177" s="72">
        <f t="shared" si="105"/>
        <v>0</v>
      </c>
      <c r="L177" s="72">
        <f t="shared" si="105"/>
        <v>0</v>
      </c>
      <c r="M177" s="72">
        <f t="shared" si="105"/>
        <v>0</v>
      </c>
      <c r="N177" s="72">
        <f t="shared" si="105"/>
        <v>0</v>
      </c>
      <c r="O177" s="72">
        <f t="shared" si="105"/>
        <v>0</v>
      </c>
      <c r="P177" s="72">
        <f t="shared" si="105"/>
        <v>0</v>
      </c>
      <c r="Q177" s="72">
        <f t="shared" si="105"/>
        <v>0</v>
      </c>
      <c r="R177" s="72">
        <f t="shared" si="105"/>
        <v>0</v>
      </c>
      <c r="S177" s="72">
        <f t="shared" si="105"/>
        <v>0</v>
      </c>
      <c r="T177" s="72">
        <f t="shared" si="105"/>
        <v>0</v>
      </c>
      <c r="U177" s="72">
        <f t="shared" si="105"/>
        <v>0</v>
      </c>
      <c r="V177" s="72">
        <f t="shared" si="105"/>
        <v>0</v>
      </c>
      <c r="W177" s="72">
        <f t="shared" si="105"/>
        <v>0</v>
      </c>
      <c r="X177" s="72">
        <f t="shared" si="105"/>
        <v>0</v>
      </c>
      <c r="Y177" s="72">
        <f t="shared" si="105"/>
        <v>0</v>
      </c>
      <c r="Z177" s="72">
        <f t="shared" si="105"/>
        <v>0</v>
      </c>
      <c r="AA177" s="72">
        <f t="shared" si="105"/>
        <v>0</v>
      </c>
      <c r="AB177" s="72">
        <f t="shared" si="105"/>
        <v>0</v>
      </c>
    </row>
    <row r="178" spans="1:28" hidden="1" x14ac:dyDescent="0.3">
      <c r="A178" s="73">
        <f>+SUM(I178:AB178)</f>
        <v>0</v>
      </c>
      <c r="B178" s="122"/>
      <c r="C178" s="122"/>
      <c r="D178" s="133"/>
      <c r="E178" s="122"/>
      <c r="F178" s="124"/>
      <c r="G178" s="126"/>
      <c r="H178" s="126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</row>
    <row r="179" spans="1:28" hidden="1" x14ac:dyDescent="0.3">
      <c r="A179" s="58" t="e">
        <f>+A177+1</f>
        <v>#REF!</v>
      </c>
      <c r="B179" s="129"/>
      <c r="C179" s="129"/>
      <c r="D179" s="132"/>
      <c r="E179" s="129"/>
      <c r="F179" s="123"/>
      <c r="G179" s="125"/>
      <c r="H179" s="125"/>
      <c r="I179" s="72">
        <f>$H179*I180</f>
        <v>0</v>
      </c>
      <c r="J179" s="72">
        <f t="shared" ref="J179:AB179" si="106">$H179*J180</f>
        <v>0</v>
      </c>
      <c r="K179" s="72">
        <f t="shared" si="106"/>
        <v>0</v>
      </c>
      <c r="L179" s="72">
        <f t="shared" si="106"/>
        <v>0</v>
      </c>
      <c r="M179" s="72">
        <f t="shared" si="106"/>
        <v>0</v>
      </c>
      <c r="N179" s="72">
        <f t="shared" si="106"/>
        <v>0</v>
      </c>
      <c r="O179" s="72">
        <f t="shared" si="106"/>
        <v>0</v>
      </c>
      <c r="P179" s="72">
        <f t="shared" si="106"/>
        <v>0</v>
      </c>
      <c r="Q179" s="72">
        <f t="shared" si="106"/>
        <v>0</v>
      </c>
      <c r="R179" s="72">
        <f t="shared" si="106"/>
        <v>0</v>
      </c>
      <c r="S179" s="72">
        <f t="shared" si="106"/>
        <v>0</v>
      </c>
      <c r="T179" s="72">
        <f t="shared" si="106"/>
        <v>0</v>
      </c>
      <c r="U179" s="72">
        <f t="shared" si="106"/>
        <v>0</v>
      </c>
      <c r="V179" s="72">
        <f t="shared" si="106"/>
        <v>0</v>
      </c>
      <c r="W179" s="72">
        <f t="shared" si="106"/>
        <v>0</v>
      </c>
      <c r="X179" s="72">
        <f t="shared" si="106"/>
        <v>0</v>
      </c>
      <c r="Y179" s="72">
        <f t="shared" si="106"/>
        <v>0</v>
      </c>
      <c r="Z179" s="72">
        <f t="shared" si="106"/>
        <v>0</v>
      </c>
      <c r="AA179" s="72">
        <f t="shared" si="106"/>
        <v>0</v>
      </c>
      <c r="AB179" s="72">
        <f t="shared" si="106"/>
        <v>0</v>
      </c>
    </row>
    <row r="180" spans="1:28" hidden="1" x14ac:dyDescent="0.3">
      <c r="A180" s="73">
        <f>+SUM(I180:AB180)</f>
        <v>0</v>
      </c>
      <c r="B180" s="122"/>
      <c r="C180" s="122"/>
      <c r="D180" s="133"/>
      <c r="E180" s="122"/>
      <c r="F180" s="124"/>
      <c r="G180" s="126"/>
      <c r="H180" s="126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</row>
    <row r="181" spans="1:28" hidden="1" x14ac:dyDescent="0.3">
      <c r="A181" s="58" t="e">
        <f>+A179+1</f>
        <v>#REF!</v>
      </c>
      <c r="B181" s="129"/>
      <c r="C181" s="129"/>
      <c r="D181" s="132"/>
      <c r="E181" s="129"/>
      <c r="F181" s="123"/>
      <c r="G181" s="125"/>
      <c r="H181" s="125"/>
      <c r="I181" s="72">
        <f>$H181*I182</f>
        <v>0</v>
      </c>
      <c r="J181" s="72">
        <f t="shared" ref="J181:AB181" si="107">$H181*J182</f>
        <v>0</v>
      </c>
      <c r="K181" s="72">
        <f t="shared" si="107"/>
        <v>0</v>
      </c>
      <c r="L181" s="72">
        <f t="shared" si="107"/>
        <v>0</v>
      </c>
      <c r="M181" s="72">
        <f t="shared" si="107"/>
        <v>0</v>
      </c>
      <c r="N181" s="72">
        <f t="shared" si="107"/>
        <v>0</v>
      </c>
      <c r="O181" s="72">
        <f t="shared" si="107"/>
        <v>0</v>
      </c>
      <c r="P181" s="72">
        <f t="shared" si="107"/>
        <v>0</v>
      </c>
      <c r="Q181" s="72">
        <f t="shared" si="107"/>
        <v>0</v>
      </c>
      <c r="R181" s="72">
        <f t="shared" si="107"/>
        <v>0</v>
      </c>
      <c r="S181" s="72">
        <f t="shared" si="107"/>
        <v>0</v>
      </c>
      <c r="T181" s="72">
        <f t="shared" si="107"/>
        <v>0</v>
      </c>
      <c r="U181" s="72">
        <f t="shared" si="107"/>
        <v>0</v>
      </c>
      <c r="V181" s="72">
        <f t="shared" si="107"/>
        <v>0</v>
      </c>
      <c r="W181" s="72">
        <f t="shared" si="107"/>
        <v>0</v>
      </c>
      <c r="X181" s="72">
        <f t="shared" si="107"/>
        <v>0</v>
      </c>
      <c r="Y181" s="72">
        <f t="shared" si="107"/>
        <v>0</v>
      </c>
      <c r="Z181" s="72">
        <f t="shared" si="107"/>
        <v>0</v>
      </c>
      <c r="AA181" s="72">
        <f t="shared" si="107"/>
        <v>0</v>
      </c>
      <c r="AB181" s="72">
        <f t="shared" si="107"/>
        <v>0</v>
      </c>
    </row>
    <row r="182" spans="1:28" hidden="1" x14ac:dyDescent="0.3">
      <c r="A182" s="73">
        <f>+SUM(I182:AB182)</f>
        <v>0</v>
      </c>
      <c r="B182" s="122"/>
      <c r="C182" s="122"/>
      <c r="D182" s="133"/>
      <c r="E182" s="122"/>
      <c r="F182" s="124"/>
      <c r="G182" s="126"/>
      <c r="H182" s="126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</row>
    <row r="183" spans="1:28" hidden="1" x14ac:dyDescent="0.3">
      <c r="B183" s="134"/>
      <c r="C183" s="135"/>
      <c r="D183" s="135"/>
      <c r="E183" s="136"/>
      <c r="F183" s="137" t="s">
        <v>187</v>
      </c>
      <c r="G183" s="138"/>
      <c r="H183" s="82">
        <f>+SUM(H175:H182)</f>
        <v>0</v>
      </c>
      <c r="I183" s="76">
        <f>SUMPRODUCT(((ROW(I175:I182)+13)/2-INT((ROW(I175:I182)+13)/2)=0)*(I175:I182))</f>
        <v>0</v>
      </c>
      <c r="J183" s="76">
        <f t="shared" ref="J183:AB183" si="108">SUMPRODUCT(((ROW(J175:J182)+13)/2-INT((ROW(J175:J182)+13)/2)=0)*(J175:J182))</f>
        <v>0</v>
      </c>
      <c r="K183" s="76">
        <f t="shared" si="108"/>
        <v>0</v>
      </c>
      <c r="L183" s="76">
        <f t="shared" si="108"/>
        <v>0</v>
      </c>
      <c r="M183" s="76">
        <f t="shared" si="108"/>
        <v>0</v>
      </c>
      <c r="N183" s="76">
        <f t="shared" si="108"/>
        <v>0</v>
      </c>
      <c r="O183" s="76">
        <f t="shared" si="108"/>
        <v>0</v>
      </c>
      <c r="P183" s="76">
        <f t="shared" si="108"/>
        <v>0</v>
      </c>
      <c r="Q183" s="76">
        <f t="shared" si="108"/>
        <v>0</v>
      </c>
      <c r="R183" s="76">
        <f t="shared" si="108"/>
        <v>0</v>
      </c>
      <c r="S183" s="76">
        <f t="shared" si="108"/>
        <v>0</v>
      </c>
      <c r="T183" s="76">
        <f t="shared" si="108"/>
        <v>0</v>
      </c>
      <c r="U183" s="76">
        <f t="shared" si="108"/>
        <v>0</v>
      </c>
      <c r="V183" s="76">
        <f t="shared" si="108"/>
        <v>0</v>
      </c>
      <c r="W183" s="76">
        <f t="shared" si="108"/>
        <v>0</v>
      </c>
      <c r="X183" s="76">
        <f t="shared" si="108"/>
        <v>0</v>
      </c>
      <c r="Y183" s="76">
        <f t="shared" si="108"/>
        <v>0</v>
      </c>
      <c r="Z183" s="76">
        <f t="shared" si="108"/>
        <v>0</v>
      </c>
      <c r="AA183" s="76">
        <f t="shared" si="108"/>
        <v>0</v>
      </c>
      <c r="AB183" s="76">
        <f t="shared" si="108"/>
        <v>0</v>
      </c>
    </row>
    <row r="184" spans="1:28" hidden="1" x14ac:dyDescent="0.3">
      <c r="B184" s="77"/>
      <c r="C184" s="78">
        <f>+[1]RUBROS!$C$809</f>
        <v>400</v>
      </c>
      <c r="D184" s="79" t="str">
        <f>+[1]RUBROS!$D$809</f>
        <v>INFRAESTRUCTURA VIAL</v>
      </c>
      <c r="E184" s="80"/>
      <c r="F184" s="66"/>
      <c r="G184" s="67"/>
      <c r="H184" s="83">
        <f>SUM(I193:AB193)-H193</f>
        <v>0</v>
      </c>
      <c r="I184" s="69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1"/>
    </row>
    <row r="185" spans="1:28" hidden="1" x14ac:dyDescent="0.3">
      <c r="A185" s="58" t="e">
        <f>+A181+1</f>
        <v>#REF!</v>
      </c>
      <c r="B185" s="129"/>
      <c r="C185" s="129"/>
      <c r="D185" s="132"/>
      <c r="E185" s="129"/>
      <c r="F185" s="123"/>
      <c r="G185" s="125"/>
      <c r="H185" s="125"/>
      <c r="I185" s="72">
        <f>$H185*I186</f>
        <v>0</v>
      </c>
      <c r="J185" s="72">
        <f t="shared" ref="J185:AB185" si="109">$H185*J186</f>
        <v>0</v>
      </c>
      <c r="K185" s="72">
        <f t="shared" si="109"/>
        <v>0</v>
      </c>
      <c r="L185" s="72">
        <f t="shared" si="109"/>
        <v>0</v>
      </c>
      <c r="M185" s="72">
        <f t="shared" si="109"/>
        <v>0</v>
      </c>
      <c r="N185" s="72">
        <f t="shared" si="109"/>
        <v>0</v>
      </c>
      <c r="O185" s="72">
        <f t="shared" si="109"/>
        <v>0</v>
      </c>
      <c r="P185" s="72">
        <f t="shared" si="109"/>
        <v>0</v>
      </c>
      <c r="Q185" s="72">
        <f t="shared" si="109"/>
        <v>0</v>
      </c>
      <c r="R185" s="72">
        <f t="shared" si="109"/>
        <v>0</v>
      </c>
      <c r="S185" s="72">
        <f t="shared" si="109"/>
        <v>0</v>
      </c>
      <c r="T185" s="72">
        <f t="shared" si="109"/>
        <v>0</v>
      </c>
      <c r="U185" s="72">
        <f t="shared" si="109"/>
        <v>0</v>
      </c>
      <c r="V185" s="72">
        <f t="shared" si="109"/>
        <v>0</v>
      </c>
      <c r="W185" s="72">
        <f t="shared" si="109"/>
        <v>0</v>
      </c>
      <c r="X185" s="72">
        <f t="shared" si="109"/>
        <v>0</v>
      </c>
      <c r="Y185" s="72">
        <f t="shared" si="109"/>
        <v>0</v>
      </c>
      <c r="Z185" s="72">
        <f t="shared" si="109"/>
        <v>0</v>
      </c>
      <c r="AA185" s="72">
        <f t="shared" si="109"/>
        <v>0</v>
      </c>
      <c r="AB185" s="72">
        <f t="shared" si="109"/>
        <v>0</v>
      </c>
    </row>
    <row r="186" spans="1:28" hidden="1" x14ac:dyDescent="0.3">
      <c r="A186" s="73">
        <f>+SUM(I186:AB186)</f>
        <v>0</v>
      </c>
      <c r="B186" s="122"/>
      <c r="C186" s="122"/>
      <c r="D186" s="133"/>
      <c r="E186" s="122"/>
      <c r="F186" s="124"/>
      <c r="G186" s="126"/>
      <c r="H186" s="126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</row>
    <row r="187" spans="1:28" hidden="1" x14ac:dyDescent="0.3">
      <c r="A187" s="58" t="e">
        <f>+A185+1</f>
        <v>#REF!</v>
      </c>
      <c r="B187" s="129"/>
      <c r="C187" s="129"/>
      <c r="D187" s="132"/>
      <c r="E187" s="129"/>
      <c r="F187" s="123"/>
      <c r="G187" s="125"/>
      <c r="H187" s="125"/>
      <c r="I187" s="72">
        <f>$H187*I188</f>
        <v>0</v>
      </c>
      <c r="J187" s="72">
        <f t="shared" ref="J187:AB187" si="110">$H187*J188</f>
        <v>0</v>
      </c>
      <c r="K187" s="72">
        <f t="shared" si="110"/>
        <v>0</v>
      </c>
      <c r="L187" s="72">
        <f t="shared" si="110"/>
        <v>0</v>
      </c>
      <c r="M187" s="72">
        <f t="shared" si="110"/>
        <v>0</v>
      </c>
      <c r="N187" s="72">
        <f t="shared" si="110"/>
        <v>0</v>
      </c>
      <c r="O187" s="72">
        <f t="shared" si="110"/>
        <v>0</v>
      </c>
      <c r="P187" s="72">
        <f t="shared" si="110"/>
        <v>0</v>
      </c>
      <c r="Q187" s="72">
        <f t="shared" si="110"/>
        <v>0</v>
      </c>
      <c r="R187" s="72">
        <f t="shared" si="110"/>
        <v>0</v>
      </c>
      <c r="S187" s="72">
        <f t="shared" si="110"/>
        <v>0</v>
      </c>
      <c r="T187" s="72">
        <f t="shared" si="110"/>
        <v>0</v>
      </c>
      <c r="U187" s="72">
        <f t="shared" si="110"/>
        <v>0</v>
      </c>
      <c r="V187" s="72">
        <f t="shared" si="110"/>
        <v>0</v>
      </c>
      <c r="W187" s="72">
        <f t="shared" si="110"/>
        <v>0</v>
      </c>
      <c r="X187" s="72">
        <f t="shared" si="110"/>
        <v>0</v>
      </c>
      <c r="Y187" s="72">
        <f t="shared" si="110"/>
        <v>0</v>
      </c>
      <c r="Z187" s="72">
        <f t="shared" si="110"/>
        <v>0</v>
      </c>
      <c r="AA187" s="72">
        <f t="shared" si="110"/>
        <v>0</v>
      </c>
      <c r="AB187" s="72">
        <f t="shared" si="110"/>
        <v>0</v>
      </c>
    </row>
    <row r="188" spans="1:28" hidden="1" x14ac:dyDescent="0.3">
      <c r="A188" s="73">
        <f>+SUM(I188:AB188)</f>
        <v>0</v>
      </c>
      <c r="B188" s="122"/>
      <c r="C188" s="122"/>
      <c r="D188" s="133"/>
      <c r="E188" s="122"/>
      <c r="F188" s="124"/>
      <c r="G188" s="126"/>
      <c r="H188" s="126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</row>
    <row r="189" spans="1:28" hidden="1" x14ac:dyDescent="0.3">
      <c r="A189" s="58" t="e">
        <f>+A187+1</f>
        <v>#REF!</v>
      </c>
      <c r="B189" s="129"/>
      <c r="C189" s="129"/>
      <c r="D189" s="132"/>
      <c r="E189" s="129"/>
      <c r="F189" s="123"/>
      <c r="G189" s="125"/>
      <c r="H189" s="125"/>
      <c r="I189" s="72">
        <f>$H189*I190</f>
        <v>0</v>
      </c>
      <c r="J189" s="72">
        <f t="shared" ref="J189:AB189" si="111">$H189*J190</f>
        <v>0</v>
      </c>
      <c r="K189" s="72">
        <f t="shared" si="111"/>
        <v>0</v>
      </c>
      <c r="L189" s="72">
        <f t="shared" si="111"/>
        <v>0</v>
      </c>
      <c r="M189" s="72">
        <f t="shared" si="111"/>
        <v>0</v>
      </c>
      <c r="N189" s="72">
        <f t="shared" si="111"/>
        <v>0</v>
      </c>
      <c r="O189" s="72">
        <f t="shared" si="111"/>
        <v>0</v>
      </c>
      <c r="P189" s="72">
        <f t="shared" si="111"/>
        <v>0</v>
      </c>
      <c r="Q189" s="72">
        <f t="shared" si="111"/>
        <v>0</v>
      </c>
      <c r="R189" s="72">
        <f t="shared" si="111"/>
        <v>0</v>
      </c>
      <c r="S189" s="72">
        <f t="shared" si="111"/>
        <v>0</v>
      </c>
      <c r="T189" s="72">
        <f t="shared" si="111"/>
        <v>0</v>
      </c>
      <c r="U189" s="72">
        <f t="shared" si="111"/>
        <v>0</v>
      </c>
      <c r="V189" s="72">
        <f t="shared" si="111"/>
        <v>0</v>
      </c>
      <c r="W189" s="72">
        <f t="shared" si="111"/>
        <v>0</v>
      </c>
      <c r="X189" s="72">
        <f t="shared" si="111"/>
        <v>0</v>
      </c>
      <c r="Y189" s="72">
        <f t="shared" si="111"/>
        <v>0</v>
      </c>
      <c r="Z189" s="72">
        <f t="shared" si="111"/>
        <v>0</v>
      </c>
      <c r="AA189" s="72">
        <f t="shared" si="111"/>
        <v>0</v>
      </c>
      <c r="AB189" s="72">
        <f t="shared" si="111"/>
        <v>0</v>
      </c>
    </row>
    <row r="190" spans="1:28" hidden="1" x14ac:dyDescent="0.3">
      <c r="A190" s="73">
        <f>+SUM(I190:AB190)</f>
        <v>0</v>
      </c>
      <c r="B190" s="122"/>
      <c r="C190" s="122"/>
      <c r="D190" s="133"/>
      <c r="E190" s="122"/>
      <c r="F190" s="124"/>
      <c r="G190" s="126"/>
      <c r="H190" s="126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</row>
    <row r="191" spans="1:28" hidden="1" x14ac:dyDescent="0.3">
      <c r="A191" s="58" t="e">
        <f>+A189+1</f>
        <v>#REF!</v>
      </c>
      <c r="B191" s="129"/>
      <c r="C191" s="129"/>
      <c r="D191" s="132"/>
      <c r="E191" s="129"/>
      <c r="F191" s="123"/>
      <c r="G191" s="125"/>
      <c r="H191" s="125"/>
      <c r="I191" s="72">
        <f>$H191*I192</f>
        <v>0</v>
      </c>
      <c r="J191" s="72">
        <f t="shared" ref="J191:AB191" si="112">$H191*J192</f>
        <v>0</v>
      </c>
      <c r="K191" s="72">
        <f t="shared" si="112"/>
        <v>0</v>
      </c>
      <c r="L191" s="72">
        <f t="shared" si="112"/>
        <v>0</v>
      </c>
      <c r="M191" s="72">
        <f t="shared" si="112"/>
        <v>0</v>
      </c>
      <c r="N191" s="72">
        <f t="shared" si="112"/>
        <v>0</v>
      </c>
      <c r="O191" s="72">
        <f t="shared" si="112"/>
        <v>0</v>
      </c>
      <c r="P191" s="72">
        <f t="shared" si="112"/>
        <v>0</v>
      </c>
      <c r="Q191" s="72">
        <f t="shared" si="112"/>
        <v>0</v>
      </c>
      <c r="R191" s="72">
        <f t="shared" si="112"/>
        <v>0</v>
      </c>
      <c r="S191" s="72">
        <f t="shared" si="112"/>
        <v>0</v>
      </c>
      <c r="T191" s="72">
        <f t="shared" si="112"/>
        <v>0</v>
      </c>
      <c r="U191" s="72">
        <f t="shared" si="112"/>
        <v>0</v>
      </c>
      <c r="V191" s="72">
        <f t="shared" si="112"/>
        <v>0</v>
      </c>
      <c r="W191" s="72">
        <f t="shared" si="112"/>
        <v>0</v>
      </c>
      <c r="X191" s="72">
        <f t="shared" si="112"/>
        <v>0</v>
      </c>
      <c r="Y191" s="72">
        <f t="shared" si="112"/>
        <v>0</v>
      </c>
      <c r="Z191" s="72">
        <f t="shared" si="112"/>
        <v>0</v>
      </c>
      <c r="AA191" s="72">
        <f t="shared" si="112"/>
        <v>0</v>
      </c>
      <c r="AB191" s="72">
        <f t="shared" si="112"/>
        <v>0</v>
      </c>
    </row>
    <row r="192" spans="1:28" hidden="1" x14ac:dyDescent="0.3">
      <c r="A192" s="73">
        <f>+SUM(I192:AB192)</f>
        <v>0</v>
      </c>
      <c r="B192" s="122"/>
      <c r="C192" s="122"/>
      <c r="D192" s="133"/>
      <c r="E192" s="122"/>
      <c r="F192" s="124"/>
      <c r="G192" s="126"/>
      <c r="H192" s="126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</row>
    <row r="193" spans="1:28" hidden="1" x14ac:dyDescent="0.3">
      <c r="B193" s="134"/>
      <c r="C193" s="135"/>
      <c r="D193" s="135"/>
      <c r="E193" s="136"/>
      <c r="F193" s="137" t="s">
        <v>188</v>
      </c>
      <c r="G193" s="138"/>
      <c r="H193" s="82">
        <f>+SUM(H185:H192)</f>
        <v>0</v>
      </c>
      <c r="I193" s="76">
        <f>SUMPRODUCT(((ROW(I185:I192)+13)/2-INT((ROW(I185:I192)+13)/2)=0)*(I185:I192))</f>
        <v>0</v>
      </c>
      <c r="J193" s="76">
        <f t="shared" ref="J193:AB193" si="113">SUMPRODUCT(((ROW(J185:J192)+13)/2-INT((ROW(J185:J192)+13)/2)=0)*(J185:J192))</f>
        <v>0</v>
      </c>
      <c r="K193" s="76">
        <f t="shared" si="113"/>
        <v>0</v>
      </c>
      <c r="L193" s="76">
        <f t="shared" si="113"/>
        <v>0</v>
      </c>
      <c r="M193" s="76">
        <f t="shared" si="113"/>
        <v>0</v>
      </c>
      <c r="N193" s="76">
        <f t="shared" si="113"/>
        <v>0</v>
      </c>
      <c r="O193" s="76">
        <f t="shared" si="113"/>
        <v>0</v>
      </c>
      <c r="P193" s="76">
        <f t="shared" si="113"/>
        <v>0</v>
      </c>
      <c r="Q193" s="76">
        <f t="shared" si="113"/>
        <v>0</v>
      </c>
      <c r="R193" s="76">
        <f t="shared" si="113"/>
        <v>0</v>
      </c>
      <c r="S193" s="76">
        <f t="shared" si="113"/>
        <v>0</v>
      </c>
      <c r="T193" s="76">
        <f t="shared" si="113"/>
        <v>0</v>
      </c>
      <c r="U193" s="76">
        <f t="shared" si="113"/>
        <v>0</v>
      </c>
      <c r="V193" s="76">
        <f t="shared" si="113"/>
        <v>0</v>
      </c>
      <c r="W193" s="76">
        <f t="shared" si="113"/>
        <v>0</v>
      </c>
      <c r="X193" s="76">
        <f t="shared" si="113"/>
        <v>0</v>
      </c>
      <c r="Y193" s="76">
        <f t="shared" si="113"/>
        <v>0</v>
      </c>
      <c r="Z193" s="76">
        <f t="shared" si="113"/>
        <v>0</v>
      </c>
      <c r="AA193" s="76">
        <f t="shared" si="113"/>
        <v>0</v>
      </c>
      <c r="AB193" s="76">
        <f t="shared" si="113"/>
        <v>0</v>
      </c>
    </row>
    <row r="194" spans="1:28" hidden="1" x14ac:dyDescent="0.3">
      <c r="B194" s="77"/>
      <c r="C194" s="78">
        <f>+[1]RUBROS!$C$860</f>
        <v>500</v>
      </c>
      <c r="D194" s="79" t="str">
        <f>+[1]RUBROS!$D$860</f>
        <v>INSTALACIONES HIDROSANITARIAS</v>
      </c>
      <c r="E194" s="80"/>
      <c r="F194" s="66"/>
      <c r="G194" s="67"/>
      <c r="H194" s="83">
        <f>SUM(I203:AB203)-H203</f>
        <v>0</v>
      </c>
      <c r="I194" s="69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1"/>
    </row>
    <row r="195" spans="1:28" hidden="1" x14ac:dyDescent="0.3">
      <c r="A195" s="58" t="e">
        <f>+A191+1</f>
        <v>#REF!</v>
      </c>
      <c r="B195" s="129"/>
      <c r="C195" s="129"/>
      <c r="D195" s="132"/>
      <c r="E195" s="129"/>
      <c r="F195" s="123"/>
      <c r="G195" s="125"/>
      <c r="H195" s="125"/>
      <c r="I195" s="72">
        <f>$H195*I196</f>
        <v>0</v>
      </c>
      <c r="J195" s="72">
        <f t="shared" ref="J195:AB195" si="114">$H195*J196</f>
        <v>0</v>
      </c>
      <c r="K195" s="72">
        <f t="shared" si="114"/>
        <v>0</v>
      </c>
      <c r="L195" s="72">
        <f t="shared" si="114"/>
        <v>0</v>
      </c>
      <c r="M195" s="72">
        <f t="shared" si="114"/>
        <v>0</v>
      </c>
      <c r="N195" s="72">
        <f t="shared" si="114"/>
        <v>0</v>
      </c>
      <c r="O195" s="72">
        <f t="shared" si="114"/>
        <v>0</v>
      </c>
      <c r="P195" s="72">
        <f t="shared" si="114"/>
        <v>0</v>
      </c>
      <c r="Q195" s="72">
        <f t="shared" si="114"/>
        <v>0</v>
      </c>
      <c r="R195" s="72">
        <f t="shared" si="114"/>
        <v>0</v>
      </c>
      <c r="S195" s="72">
        <f t="shared" si="114"/>
        <v>0</v>
      </c>
      <c r="T195" s="72">
        <f t="shared" si="114"/>
        <v>0</v>
      </c>
      <c r="U195" s="72">
        <f t="shared" si="114"/>
        <v>0</v>
      </c>
      <c r="V195" s="72">
        <f t="shared" si="114"/>
        <v>0</v>
      </c>
      <c r="W195" s="72">
        <f t="shared" si="114"/>
        <v>0</v>
      </c>
      <c r="X195" s="72">
        <f t="shared" si="114"/>
        <v>0</v>
      </c>
      <c r="Y195" s="72">
        <f t="shared" si="114"/>
        <v>0</v>
      </c>
      <c r="Z195" s="72">
        <f t="shared" si="114"/>
        <v>0</v>
      </c>
      <c r="AA195" s="72">
        <f t="shared" si="114"/>
        <v>0</v>
      </c>
      <c r="AB195" s="72">
        <f t="shared" si="114"/>
        <v>0</v>
      </c>
    </row>
    <row r="196" spans="1:28" hidden="1" x14ac:dyDescent="0.3">
      <c r="A196" s="73">
        <f>+SUM(I196:AB196)</f>
        <v>0</v>
      </c>
      <c r="B196" s="122"/>
      <c r="C196" s="122"/>
      <c r="D196" s="133"/>
      <c r="E196" s="122"/>
      <c r="F196" s="124"/>
      <c r="G196" s="126"/>
      <c r="H196" s="126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</row>
    <row r="197" spans="1:28" hidden="1" x14ac:dyDescent="0.3">
      <c r="A197" s="58" t="e">
        <f>+A195+1</f>
        <v>#REF!</v>
      </c>
      <c r="B197" s="129"/>
      <c r="C197" s="129"/>
      <c r="D197" s="132"/>
      <c r="E197" s="129"/>
      <c r="F197" s="123"/>
      <c r="G197" s="125"/>
      <c r="H197" s="125"/>
      <c r="I197" s="72">
        <f>$H197*I198</f>
        <v>0</v>
      </c>
      <c r="J197" s="72">
        <f t="shared" ref="J197:AB197" si="115">$H197*J198</f>
        <v>0</v>
      </c>
      <c r="K197" s="72">
        <f t="shared" si="115"/>
        <v>0</v>
      </c>
      <c r="L197" s="72">
        <f t="shared" si="115"/>
        <v>0</v>
      </c>
      <c r="M197" s="72">
        <f t="shared" si="115"/>
        <v>0</v>
      </c>
      <c r="N197" s="72">
        <f t="shared" si="115"/>
        <v>0</v>
      </c>
      <c r="O197" s="72">
        <f t="shared" si="115"/>
        <v>0</v>
      </c>
      <c r="P197" s="72">
        <f t="shared" si="115"/>
        <v>0</v>
      </c>
      <c r="Q197" s="72">
        <f t="shared" si="115"/>
        <v>0</v>
      </c>
      <c r="R197" s="72">
        <f t="shared" si="115"/>
        <v>0</v>
      </c>
      <c r="S197" s="72">
        <f t="shared" si="115"/>
        <v>0</v>
      </c>
      <c r="T197" s="72">
        <f t="shared" si="115"/>
        <v>0</v>
      </c>
      <c r="U197" s="72">
        <f t="shared" si="115"/>
        <v>0</v>
      </c>
      <c r="V197" s="72">
        <f t="shared" si="115"/>
        <v>0</v>
      </c>
      <c r="W197" s="72">
        <f t="shared" si="115"/>
        <v>0</v>
      </c>
      <c r="X197" s="72">
        <f t="shared" si="115"/>
        <v>0</v>
      </c>
      <c r="Y197" s="72">
        <f t="shared" si="115"/>
        <v>0</v>
      </c>
      <c r="Z197" s="72">
        <f t="shared" si="115"/>
        <v>0</v>
      </c>
      <c r="AA197" s="72">
        <f t="shared" si="115"/>
        <v>0</v>
      </c>
      <c r="AB197" s="72">
        <f t="shared" si="115"/>
        <v>0</v>
      </c>
    </row>
    <row r="198" spans="1:28" hidden="1" x14ac:dyDescent="0.3">
      <c r="A198" s="73">
        <f>+SUM(I198:AB198)</f>
        <v>0</v>
      </c>
      <c r="B198" s="122"/>
      <c r="C198" s="122"/>
      <c r="D198" s="133"/>
      <c r="E198" s="122"/>
      <c r="F198" s="124"/>
      <c r="G198" s="126"/>
      <c r="H198" s="126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</row>
    <row r="199" spans="1:28" hidden="1" x14ac:dyDescent="0.3">
      <c r="A199" s="58" t="e">
        <f>+A197+1</f>
        <v>#REF!</v>
      </c>
      <c r="B199" s="129"/>
      <c r="C199" s="129"/>
      <c r="D199" s="132"/>
      <c r="E199" s="129"/>
      <c r="F199" s="123"/>
      <c r="G199" s="125"/>
      <c r="H199" s="125"/>
      <c r="I199" s="72">
        <f>$H199*I200</f>
        <v>0</v>
      </c>
      <c r="J199" s="72">
        <f t="shared" ref="J199:AB199" si="116">$H199*J200</f>
        <v>0</v>
      </c>
      <c r="K199" s="72">
        <f t="shared" si="116"/>
        <v>0</v>
      </c>
      <c r="L199" s="72">
        <f t="shared" si="116"/>
        <v>0</v>
      </c>
      <c r="M199" s="72">
        <f t="shared" si="116"/>
        <v>0</v>
      </c>
      <c r="N199" s="72">
        <f t="shared" si="116"/>
        <v>0</v>
      </c>
      <c r="O199" s="72">
        <f t="shared" si="116"/>
        <v>0</v>
      </c>
      <c r="P199" s="72">
        <f t="shared" si="116"/>
        <v>0</v>
      </c>
      <c r="Q199" s="72">
        <f t="shared" si="116"/>
        <v>0</v>
      </c>
      <c r="R199" s="72">
        <f t="shared" si="116"/>
        <v>0</v>
      </c>
      <c r="S199" s="72">
        <f t="shared" si="116"/>
        <v>0</v>
      </c>
      <c r="T199" s="72">
        <f t="shared" si="116"/>
        <v>0</v>
      </c>
      <c r="U199" s="72">
        <f t="shared" si="116"/>
        <v>0</v>
      </c>
      <c r="V199" s="72">
        <f t="shared" si="116"/>
        <v>0</v>
      </c>
      <c r="W199" s="72">
        <f t="shared" si="116"/>
        <v>0</v>
      </c>
      <c r="X199" s="72">
        <f t="shared" si="116"/>
        <v>0</v>
      </c>
      <c r="Y199" s="72">
        <f t="shared" si="116"/>
        <v>0</v>
      </c>
      <c r="Z199" s="72">
        <f t="shared" si="116"/>
        <v>0</v>
      </c>
      <c r="AA199" s="72">
        <f t="shared" si="116"/>
        <v>0</v>
      </c>
      <c r="AB199" s="72">
        <f t="shared" si="116"/>
        <v>0</v>
      </c>
    </row>
    <row r="200" spans="1:28" hidden="1" x14ac:dyDescent="0.3">
      <c r="A200" s="73">
        <f>+SUM(I200:AB200)</f>
        <v>0</v>
      </c>
      <c r="B200" s="122"/>
      <c r="C200" s="122"/>
      <c r="D200" s="133"/>
      <c r="E200" s="122"/>
      <c r="F200" s="124"/>
      <c r="G200" s="126"/>
      <c r="H200" s="126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</row>
    <row r="201" spans="1:28" hidden="1" x14ac:dyDescent="0.3">
      <c r="A201" s="58" t="e">
        <f>+A199+1</f>
        <v>#REF!</v>
      </c>
      <c r="B201" s="129"/>
      <c r="C201" s="129"/>
      <c r="D201" s="132"/>
      <c r="E201" s="129"/>
      <c r="F201" s="123"/>
      <c r="G201" s="125"/>
      <c r="H201" s="125"/>
      <c r="I201" s="72">
        <f>$H201*I202</f>
        <v>0</v>
      </c>
      <c r="J201" s="72">
        <f t="shared" ref="J201:AB201" si="117">$H201*J202</f>
        <v>0</v>
      </c>
      <c r="K201" s="72">
        <f t="shared" si="117"/>
        <v>0</v>
      </c>
      <c r="L201" s="72">
        <f t="shared" si="117"/>
        <v>0</v>
      </c>
      <c r="M201" s="72">
        <f t="shared" si="117"/>
        <v>0</v>
      </c>
      <c r="N201" s="72">
        <f t="shared" si="117"/>
        <v>0</v>
      </c>
      <c r="O201" s="72">
        <f t="shared" si="117"/>
        <v>0</v>
      </c>
      <c r="P201" s="72">
        <f t="shared" si="117"/>
        <v>0</v>
      </c>
      <c r="Q201" s="72">
        <f t="shared" si="117"/>
        <v>0</v>
      </c>
      <c r="R201" s="72">
        <f t="shared" si="117"/>
        <v>0</v>
      </c>
      <c r="S201" s="72">
        <f t="shared" si="117"/>
        <v>0</v>
      </c>
      <c r="T201" s="72">
        <f t="shared" si="117"/>
        <v>0</v>
      </c>
      <c r="U201" s="72">
        <f t="shared" si="117"/>
        <v>0</v>
      </c>
      <c r="V201" s="72">
        <f t="shared" si="117"/>
        <v>0</v>
      </c>
      <c r="W201" s="72">
        <f t="shared" si="117"/>
        <v>0</v>
      </c>
      <c r="X201" s="72">
        <f t="shared" si="117"/>
        <v>0</v>
      </c>
      <c r="Y201" s="72">
        <f t="shared" si="117"/>
        <v>0</v>
      </c>
      <c r="Z201" s="72">
        <f t="shared" si="117"/>
        <v>0</v>
      </c>
      <c r="AA201" s="72">
        <f t="shared" si="117"/>
        <v>0</v>
      </c>
      <c r="AB201" s="72">
        <f t="shared" si="117"/>
        <v>0</v>
      </c>
    </row>
    <row r="202" spans="1:28" hidden="1" x14ac:dyDescent="0.3">
      <c r="A202" s="73">
        <f>+SUM(I202:AB202)</f>
        <v>0</v>
      </c>
      <c r="B202" s="122"/>
      <c r="C202" s="122"/>
      <c r="D202" s="133"/>
      <c r="E202" s="122"/>
      <c r="F202" s="124"/>
      <c r="G202" s="126"/>
      <c r="H202" s="126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</row>
    <row r="203" spans="1:28" hidden="1" x14ac:dyDescent="0.3">
      <c r="B203" s="134"/>
      <c r="C203" s="135"/>
      <c r="D203" s="135"/>
      <c r="E203" s="136"/>
      <c r="F203" s="137" t="s">
        <v>189</v>
      </c>
      <c r="G203" s="138"/>
      <c r="H203" s="82">
        <f>+SUM(H195:H202)</f>
        <v>0</v>
      </c>
      <c r="I203" s="76">
        <f>SUMPRODUCT(((ROW(I195:I202)+13)/2-INT((ROW(I195:I202)+13)/2)=0)*(I195:I202))</f>
        <v>0</v>
      </c>
      <c r="J203" s="76">
        <f t="shared" ref="J203:AB203" si="118">SUMPRODUCT(((ROW(J195:J202)+13)/2-INT((ROW(J195:J202)+13)/2)=0)*(J195:J202))</f>
        <v>0</v>
      </c>
      <c r="K203" s="76">
        <f t="shared" si="118"/>
        <v>0</v>
      </c>
      <c r="L203" s="76">
        <f t="shared" si="118"/>
        <v>0</v>
      </c>
      <c r="M203" s="76">
        <f t="shared" si="118"/>
        <v>0</v>
      </c>
      <c r="N203" s="76">
        <f t="shared" si="118"/>
        <v>0</v>
      </c>
      <c r="O203" s="76">
        <f t="shared" si="118"/>
        <v>0</v>
      </c>
      <c r="P203" s="76">
        <f t="shared" si="118"/>
        <v>0</v>
      </c>
      <c r="Q203" s="76">
        <f t="shared" si="118"/>
        <v>0</v>
      </c>
      <c r="R203" s="76">
        <f t="shared" si="118"/>
        <v>0</v>
      </c>
      <c r="S203" s="76">
        <f t="shared" si="118"/>
        <v>0</v>
      </c>
      <c r="T203" s="76">
        <f t="shared" si="118"/>
        <v>0</v>
      </c>
      <c r="U203" s="76">
        <f t="shared" si="118"/>
        <v>0</v>
      </c>
      <c r="V203" s="76">
        <f t="shared" si="118"/>
        <v>0</v>
      </c>
      <c r="W203" s="76">
        <f t="shared" si="118"/>
        <v>0</v>
      </c>
      <c r="X203" s="76">
        <f t="shared" si="118"/>
        <v>0</v>
      </c>
      <c r="Y203" s="76">
        <f t="shared" si="118"/>
        <v>0</v>
      </c>
      <c r="Z203" s="76">
        <f t="shared" si="118"/>
        <v>0</v>
      </c>
      <c r="AA203" s="76">
        <f t="shared" si="118"/>
        <v>0</v>
      </c>
      <c r="AB203" s="76">
        <f t="shared" si="118"/>
        <v>0</v>
      </c>
    </row>
    <row r="204" spans="1:28" hidden="1" x14ac:dyDescent="0.3">
      <c r="B204" s="77"/>
      <c r="C204" s="78">
        <f>+[1]RUBROS!$C$936</f>
        <v>600</v>
      </c>
      <c r="D204" s="79" t="str">
        <f>+[1]RUBROS!$D$936</f>
        <v>INSTALACIONES ELECTRICAS</v>
      </c>
      <c r="E204" s="80"/>
      <c r="F204" s="66"/>
      <c r="G204" s="67"/>
      <c r="H204" s="83">
        <f>SUM(I213:AB213)-H213</f>
        <v>0</v>
      </c>
      <c r="I204" s="69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1"/>
    </row>
    <row r="205" spans="1:28" hidden="1" x14ac:dyDescent="0.3">
      <c r="A205" s="58" t="e">
        <f>+A201+1</f>
        <v>#REF!</v>
      </c>
      <c r="B205" s="129"/>
      <c r="C205" s="129"/>
      <c r="D205" s="132"/>
      <c r="E205" s="129"/>
      <c r="F205" s="123"/>
      <c r="G205" s="125"/>
      <c r="H205" s="125"/>
      <c r="I205" s="72">
        <f>$H205*I206</f>
        <v>0</v>
      </c>
      <c r="J205" s="72">
        <f t="shared" ref="J205:AB205" si="119">$H205*J206</f>
        <v>0</v>
      </c>
      <c r="K205" s="72">
        <f t="shared" si="119"/>
        <v>0</v>
      </c>
      <c r="L205" s="72">
        <f t="shared" si="119"/>
        <v>0</v>
      </c>
      <c r="M205" s="72">
        <f t="shared" si="119"/>
        <v>0</v>
      </c>
      <c r="N205" s="72">
        <f t="shared" si="119"/>
        <v>0</v>
      </c>
      <c r="O205" s="72">
        <f t="shared" si="119"/>
        <v>0</v>
      </c>
      <c r="P205" s="72">
        <f t="shared" si="119"/>
        <v>0</v>
      </c>
      <c r="Q205" s="72">
        <f t="shared" si="119"/>
        <v>0</v>
      </c>
      <c r="R205" s="72">
        <f t="shared" si="119"/>
        <v>0</v>
      </c>
      <c r="S205" s="72">
        <f t="shared" si="119"/>
        <v>0</v>
      </c>
      <c r="T205" s="72">
        <f t="shared" si="119"/>
        <v>0</v>
      </c>
      <c r="U205" s="72">
        <f t="shared" si="119"/>
        <v>0</v>
      </c>
      <c r="V205" s="72">
        <f t="shared" si="119"/>
        <v>0</v>
      </c>
      <c r="W205" s="72">
        <f t="shared" si="119"/>
        <v>0</v>
      </c>
      <c r="X205" s="72">
        <f t="shared" si="119"/>
        <v>0</v>
      </c>
      <c r="Y205" s="72">
        <f t="shared" si="119"/>
        <v>0</v>
      </c>
      <c r="Z205" s="72">
        <f t="shared" si="119"/>
        <v>0</v>
      </c>
      <c r="AA205" s="72">
        <f t="shared" si="119"/>
        <v>0</v>
      </c>
      <c r="AB205" s="72">
        <f t="shared" si="119"/>
        <v>0</v>
      </c>
    </row>
    <row r="206" spans="1:28" hidden="1" x14ac:dyDescent="0.3">
      <c r="A206" s="73">
        <f>+SUM(I206:AB206)</f>
        <v>0</v>
      </c>
      <c r="B206" s="122"/>
      <c r="C206" s="122"/>
      <c r="D206" s="133"/>
      <c r="E206" s="122"/>
      <c r="F206" s="124"/>
      <c r="G206" s="126"/>
      <c r="H206" s="126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</row>
    <row r="207" spans="1:28" hidden="1" x14ac:dyDescent="0.3">
      <c r="A207" s="58" t="e">
        <f>+A205+1</f>
        <v>#REF!</v>
      </c>
      <c r="B207" s="129"/>
      <c r="C207" s="129"/>
      <c r="D207" s="132"/>
      <c r="E207" s="129"/>
      <c r="F207" s="123"/>
      <c r="G207" s="125"/>
      <c r="H207" s="125"/>
      <c r="I207" s="72">
        <f>$H207*I208</f>
        <v>0</v>
      </c>
      <c r="J207" s="72">
        <f t="shared" ref="J207:AB207" si="120">$H207*J208</f>
        <v>0</v>
      </c>
      <c r="K207" s="72">
        <f t="shared" si="120"/>
        <v>0</v>
      </c>
      <c r="L207" s="72">
        <f t="shared" si="120"/>
        <v>0</v>
      </c>
      <c r="M207" s="72">
        <f t="shared" si="120"/>
        <v>0</v>
      </c>
      <c r="N207" s="72">
        <f t="shared" si="120"/>
        <v>0</v>
      </c>
      <c r="O207" s="72">
        <f t="shared" si="120"/>
        <v>0</v>
      </c>
      <c r="P207" s="72">
        <f t="shared" si="120"/>
        <v>0</v>
      </c>
      <c r="Q207" s="72">
        <f t="shared" si="120"/>
        <v>0</v>
      </c>
      <c r="R207" s="72">
        <f t="shared" si="120"/>
        <v>0</v>
      </c>
      <c r="S207" s="72">
        <f t="shared" si="120"/>
        <v>0</v>
      </c>
      <c r="T207" s="72">
        <f t="shared" si="120"/>
        <v>0</v>
      </c>
      <c r="U207" s="72">
        <f t="shared" si="120"/>
        <v>0</v>
      </c>
      <c r="V207" s="72">
        <f t="shared" si="120"/>
        <v>0</v>
      </c>
      <c r="W207" s="72">
        <f t="shared" si="120"/>
        <v>0</v>
      </c>
      <c r="X207" s="72">
        <f t="shared" si="120"/>
        <v>0</v>
      </c>
      <c r="Y207" s="72">
        <f t="shared" si="120"/>
        <v>0</v>
      </c>
      <c r="Z207" s="72">
        <f t="shared" si="120"/>
        <v>0</v>
      </c>
      <c r="AA207" s="72">
        <f t="shared" si="120"/>
        <v>0</v>
      </c>
      <c r="AB207" s="72">
        <f t="shared" si="120"/>
        <v>0</v>
      </c>
    </row>
    <row r="208" spans="1:28" hidden="1" x14ac:dyDescent="0.3">
      <c r="A208" s="73">
        <f>+SUM(I208:AB208)</f>
        <v>0</v>
      </c>
      <c r="B208" s="122"/>
      <c r="C208" s="122"/>
      <c r="D208" s="133"/>
      <c r="E208" s="122"/>
      <c r="F208" s="124"/>
      <c r="G208" s="126"/>
      <c r="H208" s="126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</row>
    <row r="209" spans="1:28" hidden="1" x14ac:dyDescent="0.3">
      <c r="A209" s="58" t="e">
        <f>+A207+1</f>
        <v>#REF!</v>
      </c>
      <c r="B209" s="129"/>
      <c r="C209" s="129"/>
      <c r="D209" s="132"/>
      <c r="E209" s="129"/>
      <c r="F209" s="123"/>
      <c r="G209" s="125"/>
      <c r="H209" s="125"/>
      <c r="I209" s="72">
        <f>$H209*I210</f>
        <v>0</v>
      </c>
      <c r="J209" s="72">
        <f t="shared" ref="J209:AB209" si="121">$H209*J210</f>
        <v>0</v>
      </c>
      <c r="K209" s="72">
        <f t="shared" si="121"/>
        <v>0</v>
      </c>
      <c r="L209" s="72">
        <f t="shared" si="121"/>
        <v>0</v>
      </c>
      <c r="M209" s="72">
        <f t="shared" si="121"/>
        <v>0</v>
      </c>
      <c r="N209" s="72">
        <f t="shared" si="121"/>
        <v>0</v>
      </c>
      <c r="O209" s="72">
        <f t="shared" si="121"/>
        <v>0</v>
      </c>
      <c r="P209" s="72">
        <f t="shared" si="121"/>
        <v>0</v>
      </c>
      <c r="Q209" s="72">
        <f t="shared" si="121"/>
        <v>0</v>
      </c>
      <c r="R209" s="72">
        <f t="shared" si="121"/>
        <v>0</v>
      </c>
      <c r="S209" s="72">
        <f t="shared" si="121"/>
        <v>0</v>
      </c>
      <c r="T209" s="72">
        <f t="shared" si="121"/>
        <v>0</v>
      </c>
      <c r="U209" s="72">
        <f t="shared" si="121"/>
        <v>0</v>
      </c>
      <c r="V209" s="72">
        <f t="shared" si="121"/>
        <v>0</v>
      </c>
      <c r="W209" s="72">
        <f t="shared" si="121"/>
        <v>0</v>
      </c>
      <c r="X209" s="72">
        <f t="shared" si="121"/>
        <v>0</v>
      </c>
      <c r="Y209" s="72">
        <f t="shared" si="121"/>
        <v>0</v>
      </c>
      <c r="Z209" s="72">
        <f t="shared" si="121"/>
        <v>0</v>
      </c>
      <c r="AA209" s="72">
        <f t="shared" si="121"/>
        <v>0</v>
      </c>
      <c r="AB209" s="72">
        <f t="shared" si="121"/>
        <v>0</v>
      </c>
    </row>
    <row r="210" spans="1:28" hidden="1" x14ac:dyDescent="0.3">
      <c r="A210" s="73">
        <f>+SUM(I210:AB210)</f>
        <v>0</v>
      </c>
      <c r="B210" s="122"/>
      <c r="C210" s="122"/>
      <c r="D210" s="133"/>
      <c r="E210" s="122"/>
      <c r="F210" s="124"/>
      <c r="G210" s="126"/>
      <c r="H210" s="126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</row>
    <row r="211" spans="1:28" hidden="1" x14ac:dyDescent="0.3">
      <c r="A211" s="58" t="e">
        <f>+A209+1</f>
        <v>#REF!</v>
      </c>
      <c r="B211" s="129"/>
      <c r="C211" s="129"/>
      <c r="D211" s="132"/>
      <c r="E211" s="129"/>
      <c r="F211" s="123"/>
      <c r="G211" s="125"/>
      <c r="H211" s="125"/>
      <c r="I211" s="72">
        <f>$H211*I212</f>
        <v>0</v>
      </c>
      <c r="J211" s="72">
        <f t="shared" ref="J211:AB211" si="122">$H211*J212</f>
        <v>0</v>
      </c>
      <c r="K211" s="72">
        <f t="shared" si="122"/>
        <v>0</v>
      </c>
      <c r="L211" s="72">
        <f t="shared" si="122"/>
        <v>0</v>
      </c>
      <c r="M211" s="72">
        <f t="shared" si="122"/>
        <v>0</v>
      </c>
      <c r="N211" s="72">
        <f t="shared" si="122"/>
        <v>0</v>
      </c>
      <c r="O211" s="72">
        <f t="shared" si="122"/>
        <v>0</v>
      </c>
      <c r="P211" s="72">
        <f t="shared" si="122"/>
        <v>0</v>
      </c>
      <c r="Q211" s="72">
        <f t="shared" si="122"/>
        <v>0</v>
      </c>
      <c r="R211" s="72">
        <f t="shared" si="122"/>
        <v>0</v>
      </c>
      <c r="S211" s="72">
        <f t="shared" si="122"/>
        <v>0</v>
      </c>
      <c r="T211" s="72">
        <f t="shared" si="122"/>
        <v>0</v>
      </c>
      <c r="U211" s="72">
        <f t="shared" si="122"/>
        <v>0</v>
      </c>
      <c r="V211" s="72">
        <f t="shared" si="122"/>
        <v>0</v>
      </c>
      <c r="W211" s="72">
        <f t="shared" si="122"/>
        <v>0</v>
      </c>
      <c r="X211" s="72">
        <f t="shared" si="122"/>
        <v>0</v>
      </c>
      <c r="Y211" s="72">
        <f t="shared" si="122"/>
        <v>0</v>
      </c>
      <c r="Z211" s="72">
        <f t="shared" si="122"/>
        <v>0</v>
      </c>
      <c r="AA211" s="72">
        <f t="shared" si="122"/>
        <v>0</v>
      </c>
      <c r="AB211" s="72">
        <f t="shared" si="122"/>
        <v>0</v>
      </c>
    </row>
    <row r="212" spans="1:28" hidden="1" x14ac:dyDescent="0.3">
      <c r="A212" s="73">
        <f>+SUM(I212:AB212)</f>
        <v>0</v>
      </c>
      <c r="B212" s="122"/>
      <c r="C212" s="122"/>
      <c r="D212" s="133"/>
      <c r="E212" s="122"/>
      <c r="F212" s="124"/>
      <c r="G212" s="126"/>
      <c r="H212" s="126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</row>
    <row r="213" spans="1:28" hidden="1" x14ac:dyDescent="0.3">
      <c r="B213" s="134"/>
      <c r="C213" s="135"/>
      <c r="D213" s="135"/>
      <c r="E213" s="136"/>
      <c r="F213" s="137" t="s">
        <v>190</v>
      </c>
      <c r="G213" s="138"/>
      <c r="H213" s="82">
        <f>+SUM(H205:H212)</f>
        <v>0</v>
      </c>
      <c r="I213" s="76">
        <f>SUMPRODUCT(((ROW(I205:I212)+13)/2-INT((ROW(I205:I212)+13)/2)=0)*(I205:I212))</f>
        <v>0</v>
      </c>
      <c r="J213" s="76">
        <f t="shared" ref="J213:AB213" si="123">SUMPRODUCT(((ROW(J205:J212)+13)/2-INT((ROW(J205:J212)+13)/2)=0)*(J205:J212))</f>
        <v>0</v>
      </c>
      <c r="K213" s="76">
        <f t="shared" si="123"/>
        <v>0</v>
      </c>
      <c r="L213" s="76">
        <f t="shared" si="123"/>
        <v>0</v>
      </c>
      <c r="M213" s="76">
        <f t="shared" si="123"/>
        <v>0</v>
      </c>
      <c r="N213" s="76">
        <f t="shared" si="123"/>
        <v>0</v>
      </c>
      <c r="O213" s="76">
        <f t="shared" si="123"/>
        <v>0</v>
      </c>
      <c r="P213" s="76">
        <f t="shared" si="123"/>
        <v>0</v>
      </c>
      <c r="Q213" s="76">
        <f t="shared" si="123"/>
        <v>0</v>
      </c>
      <c r="R213" s="76">
        <f t="shared" si="123"/>
        <v>0</v>
      </c>
      <c r="S213" s="76">
        <f t="shared" si="123"/>
        <v>0</v>
      </c>
      <c r="T213" s="76">
        <f t="shared" si="123"/>
        <v>0</v>
      </c>
      <c r="U213" s="76">
        <f t="shared" si="123"/>
        <v>0</v>
      </c>
      <c r="V213" s="76">
        <f t="shared" si="123"/>
        <v>0</v>
      </c>
      <c r="W213" s="76">
        <f t="shared" si="123"/>
        <v>0</v>
      </c>
      <c r="X213" s="76">
        <f t="shared" si="123"/>
        <v>0</v>
      </c>
      <c r="Y213" s="76">
        <f t="shared" si="123"/>
        <v>0</v>
      </c>
      <c r="Z213" s="76">
        <f t="shared" si="123"/>
        <v>0</v>
      </c>
      <c r="AA213" s="76">
        <f t="shared" si="123"/>
        <v>0</v>
      </c>
      <c r="AB213" s="76">
        <f t="shared" si="123"/>
        <v>0</v>
      </c>
    </row>
    <row r="214" spans="1:28" hidden="1" x14ac:dyDescent="0.3">
      <c r="B214" s="77"/>
      <c r="C214" s="78">
        <f>+[1]RUBROS!$C$1012</f>
        <v>700</v>
      </c>
      <c r="D214" s="79" t="str">
        <f>+[1]RUBROS!$D$1012</f>
        <v>SEÑALETICAS</v>
      </c>
      <c r="E214" s="80"/>
      <c r="F214" s="66"/>
      <c r="G214" s="67"/>
      <c r="H214" s="83">
        <f>SUM(I223:AB223)-H223</f>
        <v>0</v>
      </c>
      <c r="I214" s="69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1"/>
    </row>
    <row r="215" spans="1:28" hidden="1" x14ac:dyDescent="0.3">
      <c r="A215" s="58" t="e">
        <f>+A211+1</f>
        <v>#REF!</v>
      </c>
      <c r="B215" s="129"/>
      <c r="C215" s="129"/>
      <c r="D215" s="132"/>
      <c r="E215" s="129"/>
      <c r="F215" s="123"/>
      <c r="G215" s="125"/>
      <c r="H215" s="125"/>
      <c r="I215" s="72">
        <f>$H215*I216</f>
        <v>0</v>
      </c>
      <c r="J215" s="72">
        <f t="shared" ref="J215:AB215" si="124">$H215*J216</f>
        <v>0</v>
      </c>
      <c r="K215" s="72">
        <f t="shared" si="124"/>
        <v>0</v>
      </c>
      <c r="L215" s="72">
        <f t="shared" si="124"/>
        <v>0</v>
      </c>
      <c r="M215" s="72">
        <f t="shared" si="124"/>
        <v>0</v>
      </c>
      <c r="N215" s="72">
        <f t="shared" si="124"/>
        <v>0</v>
      </c>
      <c r="O215" s="72">
        <f t="shared" si="124"/>
        <v>0</v>
      </c>
      <c r="P215" s="72">
        <f t="shared" si="124"/>
        <v>0</v>
      </c>
      <c r="Q215" s="72">
        <f t="shared" si="124"/>
        <v>0</v>
      </c>
      <c r="R215" s="72">
        <f t="shared" si="124"/>
        <v>0</v>
      </c>
      <c r="S215" s="72">
        <f t="shared" si="124"/>
        <v>0</v>
      </c>
      <c r="T215" s="72">
        <f t="shared" si="124"/>
        <v>0</v>
      </c>
      <c r="U215" s="72">
        <f t="shared" si="124"/>
        <v>0</v>
      </c>
      <c r="V215" s="72">
        <f t="shared" si="124"/>
        <v>0</v>
      </c>
      <c r="W215" s="72">
        <f t="shared" si="124"/>
        <v>0</v>
      </c>
      <c r="X215" s="72">
        <f t="shared" si="124"/>
        <v>0</v>
      </c>
      <c r="Y215" s="72">
        <f t="shared" si="124"/>
        <v>0</v>
      </c>
      <c r="Z215" s="72">
        <f t="shared" si="124"/>
        <v>0</v>
      </c>
      <c r="AA215" s="72">
        <f t="shared" si="124"/>
        <v>0</v>
      </c>
      <c r="AB215" s="72">
        <f t="shared" si="124"/>
        <v>0</v>
      </c>
    </row>
    <row r="216" spans="1:28" hidden="1" x14ac:dyDescent="0.3">
      <c r="A216" s="73">
        <f>+SUM(I216:AB216)</f>
        <v>0</v>
      </c>
      <c r="B216" s="122"/>
      <c r="C216" s="122"/>
      <c r="D216" s="133"/>
      <c r="E216" s="122"/>
      <c r="F216" s="124"/>
      <c r="G216" s="126"/>
      <c r="H216" s="126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</row>
    <row r="217" spans="1:28" hidden="1" x14ac:dyDescent="0.3">
      <c r="A217" s="58" t="e">
        <f>+A215+1</f>
        <v>#REF!</v>
      </c>
      <c r="B217" s="129"/>
      <c r="C217" s="129"/>
      <c r="D217" s="132"/>
      <c r="E217" s="129"/>
      <c r="F217" s="123"/>
      <c r="G217" s="125"/>
      <c r="H217" s="125"/>
      <c r="I217" s="72">
        <f>$H217*I218</f>
        <v>0</v>
      </c>
      <c r="J217" s="72">
        <f t="shared" ref="J217:AB217" si="125">$H217*J218</f>
        <v>0</v>
      </c>
      <c r="K217" s="72">
        <f t="shared" si="125"/>
        <v>0</v>
      </c>
      <c r="L217" s="72">
        <f t="shared" si="125"/>
        <v>0</v>
      </c>
      <c r="M217" s="72">
        <f t="shared" si="125"/>
        <v>0</v>
      </c>
      <c r="N217" s="72">
        <f t="shared" si="125"/>
        <v>0</v>
      </c>
      <c r="O217" s="72">
        <f t="shared" si="125"/>
        <v>0</v>
      </c>
      <c r="P217" s="72">
        <f t="shared" si="125"/>
        <v>0</v>
      </c>
      <c r="Q217" s="72">
        <f t="shared" si="125"/>
        <v>0</v>
      </c>
      <c r="R217" s="72">
        <f t="shared" si="125"/>
        <v>0</v>
      </c>
      <c r="S217" s="72">
        <f t="shared" si="125"/>
        <v>0</v>
      </c>
      <c r="T217" s="72">
        <f t="shared" si="125"/>
        <v>0</v>
      </c>
      <c r="U217" s="72">
        <f t="shared" si="125"/>
        <v>0</v>
      </c>
      <c r="V217" s="72">
        <f t="shared" si="125"/>
        <v>0</v>
      </c>
      <c r="W217" s="72">
        <f t="shared" si="125"/>
        <v>0</v>
      </c>
      <c r="X217" s="72">
        <f t="shared" si="125"/>
        <v>0</v>
      </c>
      <c r="Y217" s="72">
        <f t="shared" si="125"/>
        <v>0</v>
      </c>
      <c r="Z217" s="72">
        <f t="shared" si="125"/>
        <v>0</v>
      </c>
      <c r="AA217" s="72">
        <f t="shared" si="125"/>
        <v>0</v>
      </c>
      <c r="AB217" s="72">
        <f t="shared" si="125"/>
        <v>0</v>
      </c>
    </row>
    <row r="218" spans="1:28" hidden="1" x14ac:dyDescent="0.3">
      <c r="A218" s="73">
        <f>+SUM(I218:AB218)</f>
        <v>0</v>
      </c>
      <c r="B218" s="122"/>
      <c r="C218" s="122"/>
      <c r="D218" s="133"/>
      <c r="E218" s="122"/>
      <c r="F218" s="124"/>
      <c r="G218" s="126"/>
      <c r="H218" s="126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</row>
    <row r="219" spans="1:28" hidden="1" x14ac:dyDescent="0.3">
      <c r="A219" s="58" t="e">
        <f>+A217+1</f>
        <v>#REF!</v>
      </c>
      <c r="B219" s="129"/>
      <c r="C219" s="129"/>
      <c r="D219" s="132"/>
      <c r="E219" s="129"/>
      <c r="F219" s="123"/>
      <c r="G219" s="125"/>
      <c r="H219" s="125"/>
      <c r="I219" s="72">
        <f>$H219*I220</f>
        <v>0</v>
      </c>
      <c r="J219" s="72">
        <f t="shared" ref="J219:AB219" si="126">$H219*J220</f>
        <v>0</v>
      </c>
      <c r="K219" s="72">
        <f t="shared" si="126"/>
        <v>0</v>
      </c>
      <c r="L219" s="72">
        <f t="shared" si="126"/>
        <v>0</v>
      </c>
      <c r="M219" s="72">
        <f t="shared" si="126"/>
        <v>0</v>
      </c>
      <c r="N219" s="72">
        <f t="shared" si="126"/>
        <v>0</v>
      </c>
      <c r="O219" s="72">
        <f t="shared" si="126"/>
        <v>0</v>
      </c>
      <c r="P219" s="72">
        <f t="shared" si="126"/>
        <v>0</v>
      </c>
      <c r="Q219" s="72">
        <f t="shared" si="126"/>
        <v>0</v>
      </c>
      <c r="R219" s="72">
        <f t="shared" si="126"/>
        <v>0</v>
      </c>
      <c r="S219" s="72">
        <f t="shared" si="126"/>
        <v>0</v>
      </c>
      <c r="T219" s="72">
        <f t="shared" si="126"/>
        <v>0</v>
      </c>
      <c r="U219" s="72">
        <f t="shared" si="126"/>
        <v>0</v>
      </c>
      <c r="V219" s="72">
        <f t="shared" si="126"/>
        <v>0</v>
      </c>
      <c r="W219" s="72">
        <f t="shared" si="126"/>
        <v>0</v>
      </c>
      <c r="X219" s="72">
        <f t="shared" si="126"/>
        <v>0</v>
      </c>
      <c r="Y219" s="72">
        <f t="shared" si="126"/>
        <v>0</v>
      </c>
      <c r="Z219" s="72">
        <f t="shared" si="126"/>
        <v>0</v>
      </c>
      <c r="AA219" s="72">
        <f t="shared" si="126"/>
        <v>0</v>
      </c>
      <c r="AB219" s="72">
        <f t="shared" si="126"/>
        <v>0</v>
      </c>
    </row>
    <row r="220" spans="1:28" hidden="1" x14ac:dyDescent="0.3">
      <c r="A220" s="73">
        <f>+SUM(I220:AB220)</f>
        <v>0</v>
      </c>
      <c r="B220" s="122"/>
      <c r="C220" s="122"/>
      <c r="D220" s="133"/>
      <c r="E220" s="122"/>
      <c r="F220" s="124"/>
      <c r="G220" s="126"/>
      <c r="H220" s="126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</row>
    <row r="221" spans="1:28" hidden="1" x14ac:dyDescent="0.3">
      <c r="A221" s="58" t="e">
        <f>+A219+1</f>
        <v>#REF!</v>
      </c>
      <c r="B221" s="129"/>
      <c r="C221" s="129"/>
      <c r="D221" s="132"/>
      <c r="E221" s="129"/>
      <c r="F221" s="123"/>
      <c r="G221" s="125"/>
      <c r="H221" s="125"/>
      <c r="I221" s="72">
        <f>$H221*I222</f>
        <v>0</v>
      </c>
      <c r="J221" s="72">
        <f t="shared" ref="J221:AB221" si="127">$H221*J222</f>
        <v>0</v>
      </c>
      <c r="K221" s="72">
        <f t="shared" si="127"/>
        <v>0</v>
      </c>
      <c r="L221" s="72">
        <f t="shared" si="127"/>
        <v>0</v>
      </c>
      <c r="M221" s="72">
        <f t="shared" si="127"/>
        <v>0</v>
      </c>
      <c r="N221" s="72">
        <f t="shared" si="127"/>
        <v>0</v>
      </c>
      <c r="O221" s="72">
        <f t="shared" si="127"/>
        <v>0</v>
      </c>
      <c r="P221" s="72">
        <f t="shared" si="127"/>
        <v>0</v>
      </c>
      <c r="Q221" s="72">
        <f t="shared" si="127"/>
        <v>0</v>
      </c>
      <c r="R221" s="72">
        <f t="shared" si="127"/>
        <v>0</v>
      </c>
      <c r="S221" s="72">
        <f t="shared" si="127"/>
        <v>0</v>
      </c>
      <c r="T221" s="72">
        <f t="shared" si="127"/>
        <v>0</v>
      </c>
      <c r="U221" s="72">
        <f t="shared" si="127"/>
        <v>0</v>
      </c>
      <c r="V221" s="72">
        <f t="shared" si="127"/>
        <v>0</v>
      </c>
      <c r="W221" s="72">
        <f t="shared" si="127"/>
        <v>0</v>
      </c>
      <c r="X221" s="72">
        <f t="shared" si="127"/>
        <v>0</v>
      </c>
      <c r="Y221" s="72">
        <f t="shared" si="127"/>
        <v>0</v>
      </c>
      <c r="Z221" s="72">
        <f t="shared" si="127"/>
        <v>0</v>
      </c>
      <c r="AA221" s="72">
        <f t="shared" si="127"/>
        <v>0</v>
      </c>
      <c r="AB221" s="72">
        <f t="shared" si="127"/>
        <v>0</v>
      </c>
    </row>
    <row r="222" spans="1:28" hidden="1" x14ac:dyDescent="0.3">
      <c r="A222" s="73">
        <f>+SUM(I222:AB222)</f>
        <v>0</v>
      </c>
      <c r="B222" s="122"/>
      <c r="C222" s="122"/>
      <c r="D222" s="133"/>
      <c r="E222" s="122"/>
      <c r="F222" s="124"/>
      <c r="G222" s="126"/>
      <c r="H222" s="126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</row>
    <row r="223" spans="1:28" hidden="1" x14ac:dyDescent="0.3">
      <c r="B223" s="134"/>
      <c r="C223" s="135"/>
      <c r="D223" s="135"/>
      <c r="E223" s="136"/>
      <c r="F223" s="137" t="s">
        <v>191</v>
      </c>
      <c r="G223" s="138"/>
      <c r="H223" s="82">
        <f>+SUM(H215:H222)</f>
        <v>0</v>
      </c>
      <c r="I223" s="76">
        <f>SUMPRODUCT(((ROW(I215:I222)+13)/2-INT((ROW(I215:I222)+13)/2)=0)*(I215:I222))</f>
        <v>0</v>
      </c>
      <c r="J223" s="76">
        <f t="shared" ref="J223:AB223" si="128">SUMPRODUCT(((ROW(J215:J222)+13)/2-INT((ROW(J215:J222)+13)/2)=0)*(J215:J222))</f>
        <v>0</v>
      </c>
      <c r="K223" s="76">
        <f t="shared" si="128"/>
        <v>0</v>
      </c>
      <c r="L223" s="76">
        <f t="shared" si="128"/>
        <v>0</v>
      </c>
      <c r="M223" s="76">
        <f t="shared" si="128"/>
        <v>0</v>
      </c>
      <c r="N223" s="76">
        <f t="shared" si="128"/>
        <v>0</v>
      </c>
      <c r="O223" s="76">
        <f t="shared" si="128"/>
        <v>0</v>
      </c>
      <c r="P223" s="76">
        <f t="shared" si="128"/>
        <v>0</v>
      </c>
      <c r="Q223" s="76">
        <f t="shared" si="128"/>
        <v>0</v>
      </c>
      <c r="R223" s="76">
        <f t="shared" si="128"/>
        <v>0</v>
      </c>
      <c r="S223" s="76">
        <f t="shared" si="128"/>
        <v>0</v>
      </c>
      <c r="T223" s="76">
        <f t="shared" si="128"/>
        <v>0</v>
      </c>
      <c r="U223" s="76">
        <f t="shared" si="128"/>
        <v>0</v>
      </c>
      <c r="V223" s="76">
        <f t="shared" si="128"/>
        <v>0</v>
      </c>
      <c r="W223" s="76">
        <f t="shared" si="128"/>
        <v>0</v>
      </c>
      <c r="X223" s="76">
        <f t="shared" si="128"/>
        <v>0</v>
      </c>
      <c r="Y223" s="76">
        <f t="shared" si="128"/>
        <v>0</v>
      </c>
      <c r="Z223" s="76">
        <f t="shared" si="128"/>
        <v>0</v>
      </c>
      <c r="AA223" s="76">
        <f t="shared" si="128"/>
        <v>0</v>
      </c>
      <c r="AB223" s="76">
        <f t="shared" si="128"/>
        <v>0</v>
      </c>
    </row>
    <row r="224" spans="1:28" hidden="1" x14ac:dyDescent="0.3">
      <c r="B224" s="77"/>
      <c r="C224" s="78">
        <f>+[1]RUBROS!$C$1063</f>
        <v>800</v>
      </c>
      <c r="D224" s="79" t="str">
        <f>+[1]RUBROS!$D$1063</f>
        <v xml:space="preserve">MOBILIARIOS </v>
      </c>
      <c r="E224" s="80"/>
      <c r="F224" s="66"/>
      <c r="G224" s="67"/>
      <c r="H224" s="83">
        <f>SUM(I233:AB233)-H233</f>
        <v>0</v>
      </c>
      <c r="I224" s="69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1"/>
    </row>
    <row r="225" spans="1:28" hidden="1" x14ac:dyDescent="0.3">
      <c r="A225" s="58" t="e">
        <f>+A221+1</f>
        <v>#REF!</v>
      </c>
      <c r="B225" s="129"/>
      <c r="C225" s="129"/>
      <c r="D225" s="132"/>
      <c r="E225" s="129"/>
      <c r="F225" s="123"/>
      <c r="G225" s="125"/>
      <c r="H225" s="125"/>
      <c r="I225" s="72">
        <f>$H225*I226</f>
        <v>0</v>
      </c>
      <c r="J225" s="72">
        <f t="shared" ref="J225:AB225" si="129">$H225*J226</f>
        <v>0</v>
      </c>
      <c r="K225" s="72">
        <f t="shared" si="129"/>
        <v>0</v>
      </c>
      <c r="L225" s="72">
        <f t="shared" si="129"/>
        <v>0</v>
      </c>
      <c r="M225" s="72">
        <f t="shared" si="129"/>
        <v>0</v>
      </c>
      <c r="N225" s="72">
        <f t="shared" si="129"/>
        <v>0</v>
      </c>
      <c r="O225" s="72">
        <f t="shared" si="129"/>
        <v>0</v>
      </c>
      <c r="P225" s="72">
        <f t="shared" si="129"/>
        <v>0</v>
      </c>
      <c r="Q225" s="72">
        <f t="shared" si="129"/>
        <v>0</v>
      </c>
      <c r="R225" s="72">
        <f t="shared" si="129"/>
        <v>0</v>
      </c>
      <c r="S225" s="72">
        <f t="shared" si="129"/>
        <v>0</v>
      </c>
      <c r="T225" s="72">
        <f t="shared" si="129"/>
        <v>0</v>
      </c>
      <c r="U225" s="72">
        <f t="shared" si="129"/>
        <v>0</v>
      </c>
      <c r="V225" s="72">
        <f t="shared" si="129"/>
        <v>0</v>
      </c>
      <c r="W225" s="72">
        <f t="shared" si="129"/>
        <v>0</v>
      </c>
      <c r="X225" s="72">
        <f t="shared" si="129"/>
        <v>0</v>
      </c>
      <c r="Y225" s="72">
        <f t="shared" si="129"/>
        <v>0</v>
      </c>
      <c r="Z225" s="72">
        <f t="shared" si="129"/>
        <v>0</v>
      </c>
      <c r="AA225" s="72">
        <f t="shared" si="129"/>
        <v>0</v>
      </c>
      <c r="AB225" s="72">
        <f t="shared" si="129"/>
        <v>0</v>
      </c>
    </row>
    <row r="226" spans="1:28" hidden="1" x14ac:dyDescent="0.3">
      <c r="A226" s="73">
        <f>+SUM(I226:AB226)</f>
        <v>0</v>
      </c>
      <c r="B226" s="122"/>
      <c r="C226" s="122"/>
      <c r="D226" s="133"/>
      <c r="E226" s="122"/>
      <c r="F226" s="124"/>
      <c r="G226" s="126"/>
      <c r="H226" s="126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</row>
    <row r="227" spans="1:28" hidden="1" x14ac:dyDescent="0.3">
      <c r="A227" s="58" t="e">
        <f>+A225+1</f>
        <v>#REF!</v>
      </c>
      <c r="B227" s="129"/>
      <c r="C227" s="129"/>
      <c r="D227" s="132"/>
      <c r="E227" s="129"/>
      <c r="F227" s="123"/>
      <c r="G227" s="125"/>
      <c r="H227" s="125"/>
      <c r="I227" s="72">
        <f>$H227*I228</f>
        <v>0</v>
      </c>
      <c r="J227" s="72">
        <f t="shared" ref="J227:AB227" si="130">$H227*J228</f>
        <v>0</v>
      </c>
      <c r="K227" s="72">
        <f t="shared" si="130"/>
        <v>0</v>
      </c>
      <c r="L227" s="72">
        <f t="shared" si="130"/>
        <v>0</v>
      </c>
      <c r="M227" s="72">
        <f t="shared" si="130"/>
        <v>0</v>
      </c>
      <c r="N227" s="72">
        <f t="shared" si="130"/>
        <v>0</v>
      </c>
      <c r="O227" s="72">
        <f t="shared" si="130"/>
        <v>0</v>
      </c>
      <c r="P227" s="72">
        <f t="shared" si="130"/>
        <v>0</v>
      </c>
      <c r="Q227" s="72">
        <f t="shared" si="130"/>
        <v>0</v>
      </c>
      <c r="R227" s="72">
        <f t="shared" si="130"/>
        <v>0</v>
      </c>
      <c r="S227" s="72">
        <f t="shared" si="130"/>
        <v>0</v>
      </c>
      <c r="T227" s="72">
        <f t="shared" si="130"/>
        <v>0</v>
      </c>
      <c r="U227" s="72">
        <f t="shared" si="130"/>
        <v>0</v>
      </c>
      <c r="V227" s="72">
        <f t="shared" si="130"/>
        <v>0</v>
      </c>
      <c r="W227" s="72">
        <f t="shared" si="130"/>
        <v>0</v>
      </c>
      <c r="X227" s="72">
        <f t="shared" si="130"/>
        <v>0</v>
      </c>
      <c r="Y227" s="72">
        <f t="shared" si="130"/>
        <v>0</v>
      </c>
      <c r="Z227" s="72">
        <f t="shared" si="130"/>
        <v>0</v>
      </c>
      <c r="AA227" s="72">
        <f t="shared" si="130"/>
        <v>0</v>
      </c>
      <c r="AB227" s="72">
        <f t="shared" si="130"/>
        <v>0</v>
      </c>
    </row>
    <row r="228" spans="1:28" hidden="1" x14ac:dyDescent="0.3">
      <c r="A228" s="73">
        <f>+SUM(I228:AB228)</f>
        <v>0</v>
      </c>
      <c r="B228" s="122"/>
      <c r="C228" s="122"/>
      <c r="D228" s="133"/>
      <c r="E228" s="122"/>
      <c r="F228" s="124"/>
      <c r="G228" s="126"/>
      <c r="H228" s="126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</row>
    <row r="229" spans="1:28" hidden="1" x14ac:dyDescent="0.3">
      <c r="A229" s="58" t="e">
        <f>+A227+1</f>
        <v>#REF!</v>
      </c>
      <c r="B229" s="129"/>
      <c r="C229" s="129"/>
      <c r="D229" s="132"/>
      <c r="E229" s="129"/>
      <c r="F229" s="123"/>
      <c r="G229" s="125"/>
      <c r="H229" s="125"/>
      <c r="I229" s="72">
        <f>$H229*I230</f>
        <v>0</v>
      </c>
      <c r="J229" s="72">
        <f t="shared" ref="J229:AB229" si="131">$H229*J230</f>
        <v>0</v>
      </c>
      <c r="K229" s="72">
        <f t="shared" si="131"/>
        <v>0</v>
      </c>
      <c r="L229" s="72">
        <f t="shared" si="131"/>
        <v>0</v>
      </c>
      <c r="M229" s="72">
        <f t="shared" si="131"/>
        <v>0</v>
      </c>
      <c r="N229" s="72">
        <f t="shared" si="131"/>
        <v>0</v>
      </c>
      <c r="O229" s="72">
        <f t="shared" si="131"/>
        <v>0</v>
      </c>
      <c r="P229" s="72">
        <f t="shared" si="131"/>
        <v>0</v>
      </c>
      <c r="Q229" s="72">
        <f t="shared" si="131"/>
        <v>0</v>
      </c>
      <c r="R229" s="72">
        <f t="shared" si="131"/>
        <v>0</v>
      </c>
      <c r="S229" s="72">
        <f t="shared" si="131"/>
        <v>0</v>
      </c>
      <c r="T229" s="72">
        <f t="shared" si="131"/>
        <v>0</v>
      </c>
      <c r="U229" s="72">
        <f t="shared" si="131"/>
        <v>0</v>
      </c>
      <c r="V229" s="72">
        <f t="shared" si="131"/>
        <v>0</v>
      </c>
      <c r="W229" s="72">
        <f t="shared" si="131"/>
        <v>0</v>
      </c>
      <c r="X229" s="72">
        <f t="shared" si="131"/>
        <v>0</v>
      </c>
      <c r="Y229" s="72">
        <f t="shared" si="131"/>
        <v>0</v>
      </c>
      <c r="Z229" s="72">
        <f t="shared" si="131"/>
        <v>0</v>
      </c>
      <c r="AA229" s="72">
        <f t="shared" si="131"/>
        <v>0</v>
      </c>
      <c r="AB229" s="72">
        <f t="shared" si="131"/>
        <v>0</v>
      </c>
    </row>
    <row r="230" spans="1:28" hidden="1" x14ac:dyDescent="0.3">
      <c r="A230" s="73">
        <f>+SUM(I230:AB230)</f>
        <v>0</v>
      </c>
      <c r="B230" s="122"/>
      <c r="C230" s="122"/>
      <c r="D230" s="133"/>
      <c r="E230" s="122"/>
      <c r="F230" s="124"/>
      <c r="G230" s="126"/>
      <c r="H230" s="126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</row>
    <row r="231" spans="1:28" hidden="1" x14ac:dyDescent="0.3">
      <c r="A231" s="58" t="e">
        <f>+A229+1</f>
        <v>#REF!</v>
      </c>
      <c r="B231" s="129"/>
      <c r="C231" s="129"/>
      <c r="D231" s="132"/>
      <c r="E231" s="129"/>
      <c r="F231" s="123"/>
      <c r="G231" s="125"/>
      <c r="H231" s="125"/>
      <c r="I231" s="72">
        <f>$H231*I232</f>
        <v>0</v>
      </c>
      <c r="J231" s="72">
        <f t="shared" ref="J231:AB231" si="132">$H231*J232</f>
        <v>0</v>
      </c>
      <c r="K231" s="72">
        <f t="shared" si="132"/>
        <v>0</v>
      </c>
      <c r="L231" s="72">
        <f t="shared" si="132"/>
        <v>0</v>
      </c>
      <c r="M231" s="72">
        <f t="shared" si="132"/>
        <v>0</v>
      </c>
      <c r="N231" s="72">
        <f t="shared" si="132"/>
        <v>0</v>
      </c>
      <c r="O231" s="72">
        <f t="shared" si="132"/>
        <v>0</v>
      </c>
      <c r="P231" s="72">
        <f t="shared" si="132"/>
        <v>0</v>
      </c>
      <c r="Q231" s="72">
        <f t="shared" si="132"/>
        <v>0</v>
      </c>
      <c r="R231" s="72">
        <f t="shared" si="132"/>
        <v>0</v>
      </c>
      <c r="S231" s="72">
        <f t="shared" si="132"/>
        <v>0</v>
      </c>
      <c r="T231" s="72">
        <f t="shared" si="132"/>
        <v>0</v>
      </c>
      <c r="U231" s="72">
        <f t="shared" si="132"/>
        <v>0</v>
      </c>
      <c r="V231" s="72">
        <f t="shared" si="132"/>
        <v>0</v>
      </c>
      <c r="W231" s="72">
        <f t="shared" si="132"/>
        <v>0</v>
      </c>
      <c r="X231" s="72">
        <f t="shared" si="132"/>
        <v>0</v>
      </c>
      <c r="Y231" s="72">
        <f t="shared" si="132"/>
        <v>0</v>
      </c>
      <c r="Z231" s="72">
        <f t="shared" si="132"/>
        <v>0</v>
      </c>
      <c r="AA231" s="72">
        <f t="shared" si="132"/>
        <v>0</v>
      </c>
      <c r="AB231" s="72">
        <f t="shared" si="132"/>
        <v>0</v>
      </c>
    </row>
    <row r="232" spans="1:28" hidden="1" x14ac:dyDescent="0.3">
      <c r="A232" s="73">
        <f>+SUM(I232:AB232)</f>
        <v>0</v>
      </c>
      <c r="B232" s="122"/>
      <c r="C232" s="122"/>
      <c r="D232" s="133"/>
      <c r="E232" s="122"/>
      <c r="F232" s="124"/>
      <c r="G232" s="126"/>
      <c r="H232" s="126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</row>
    <row r="233" spans="1:28" hidden="1" x14ac:dyDescent="0.3">
      <c r="B233" s="134"/>
      <c r="C233" s="135"/>
      <c r="D233" s="135"/>
      <c r="E233" s="136"/>
      <c r="F233" s="137" t="s">
        <v>192</v>
      </c>
      <c r="G233" s="138"/>
      <c r="H233" s="82">
        <f>+SUM(H225:H232)</f>
        <v>0</v>
      </c>
      <c r="I233" s="76">
        <f>SUMPRODUCT(((ROW(I225:I232)+13)/2-INT((ROW(I225:I232)+13)/2)=0)*(I225:I232))</f>
        <v>0</v>
      </c>
      <c r="J233" s="76">
        <f t="shared" ref="J233:AB233" si="133">SUMPRODUCT(((ROW(J225:J232)+13)/2-INT((ROW(J225:J232)+13)/2)=0)*(J225:J232))</f>
        <v>0</v>
      </c>
      <c r="K233" s="76">
        <f t="shared" si="133"/>
        <v>0</v>
      </c>
      <c r="L233" s="76">
        <f t="shared" si="133"/>
        <v>0</v>
      </c>
      <c r="M233" s="76">
        <f t="shared" si="133"/>
        <v>0</v>
      </c>
      <c r="N233" s="76">
        <f t="shared" si="133"/>
        <v>0</v>
      </c>
      <c r="O233" s="76">
        <f t="shared" si="133"/>
        <v>0</v>
      </c>
      <c r="P233" s="76">
        <f t="shared" si="133"/>
        <v>0</v>
      </c>
      <c r="Q233" s="76">
        <f t="shared" si="133"/>
        <v>0</v>
      </c>
      <c r="R233" s="76">
        <f t="shared" si="133"/>
        <v>0</v>
      </c>
      <c r="S233" s="76">
        <f t="shared" si="133"/>
        <v>0</v>
      </c>
      <c r="T233" s="76">
        <f t="shared" si="133"/>
        <v>0</v>
      </c>
      <c r="U233" s="76">
        <f t="shared" si="133"/>
        <v>0</v>
      </c>
      <c r="V233" s="76">
        <f t="shared" si="133"/>
        <v>0</v>
      </c>
      <c r="W233" s="76">
        <f t="shared" si="133"/>
        <v>0</v>
      </c>
      <c r="X233" s="76">
        <f t="shared" si="133"/>
        <v>0</v>
      </c>
      <c r="Y233" s="76">
        <f t="shared" si="133"/>
        <v>0</v>
      </c>
      <c r="Z233" s="76">
        <f t="shared" si="133"/>
        <v>0</v>
      </c>
      <c r="AA233" s="76">
        <f t="shared" si="133"/>
        <v>0</v>
      </c>
      <c r="AB233" s="76">
        <f t="shared" si="133"/>
        <v>0</v>
      </c>
    </row>
    <row r="234" spans="1:28" hidden="1" x14ac:dyDescent="0.3">
      <c r="B234" s="77"/>
      <c r="C234" s="78">
        <f>+[1]RUBROS!$C$1089</f>
        <v>900</v>
      </c>
      <c r="D234" s="79" t="str">
        <f>+[1]RUBROS!$D$1089</f>
        <v>SEGURIDAD AMBIENTAL E INDUSTRIAL</v>
      </c>
      <c r="E234" s="80"/>
      <c r="F234" s="66"/>
      <c r="G234" s="67"/>
      <c r="H234" s="83">
        <f>SUM(I243:AB243)-H243</f>
        <v>0</v>
      </c>
      <c r="I234" s="69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1"/>
    </row>
    <row r="235" spans="1:28" hidden="1" x14ac:dyDescent="0.3">
      <c r="A235" s="58" t="e">
        <f>+A231+1</f>
        <v>#REF!</v>
      </c>
      <c r="B235" s="129"/>
      <c r="C235" s="129"/>
      <c r="D235" s="132"/>
      <c r="E235" s="129"/>
      <c r="F235" s="123"/>
      <c r="G235" s="125"/>
      <c r="H235" s="125"/>
      <c r="I235" s="72">
        <f>$H235*I236</f>
        <v>0</v>
      </c>
      <c r="J235" s="72">
        <f t="shared" ref="J235:AB235" si="134">$H235*J236</f>
        <v>0</v>
      </c>
      <c r="K235" s="72">
        <f t="shared" si="134"/>
        <v>0</v>
      </c>
      <c r="L235" s="72">
        <f t="shared" si="134"/>
        <v>0</v>
      </c>
      <c r="M235" s="72">
        <f t="shared" si="134"/>
        <v>0</v>
      </c>
      <c r="N235" s="72">
        <f t="shared" si="134"/>
        <v>0</v>
      </c>
      <c r="O235" s="72">
        <f t="shared" si="134"/>
        <v>0</v>
      </c>
      <c r="P235" s="72">
        <f t="shared" si="134"/>
        <v>0</v>
      </c>
      <c r="Q235" s="72">
        <f t="shared" si="134"/>
        <v>0</v>
      </c>
      <c r="R235" s="72">
        <f t="shared" si="134"/>
        <v>0</v>
      </c>
      <c r="S235" s="72">
        <f t="shared" si="134"/>
        <v>0</v>
      </c>
      <c r="T235" s="72">
        <f t="shared" si="134"/>
        <v>0</v>
      </c>
      <c r="U235" s="72">
        <f t="shared" si="134"/>
        <v>0</v>
      </c>
      <c r="V235" s="72">
        <f t="shared" si="134"/>
        <v>0</v>
      </c>
      <c r="W235" s="72">
        <f t="shared" si="134"/>
        <v>0</v>
      </c>
      <c r="X235" s="72">
        <f t="shared" si="134"/>
        <v>0</v>
      </c>
      <c r="Y235" s="72">
        <f t="shared" si="134"/>
        <v>0</v>
      </c>
      <c r="Z235" s="72">
        <f t="shared" si="134"/>
        <v>0</v>
      </c>
      <c r="AA235" s="72">
        <f t="shared" si="134"/>
        <v>0</v>
      </c>
      <c r="AB235" s="72">
        <f t="shared" si="134"/>
        <v>0</v>
      </c>
    </row>
    <row r="236" spans="1:28" hidden="1" x14ac:dyDescent="0.3">
      <c r="A236" s="73">
        <f>+SUM(I236:AB236)</f>
        <v>0</v>
      </c>
      <c r="B236" s="122"/>
      <c r="C236" s="122"/>
      <c r="D236" s="133"/>
      <c r="E236" s="122"/>
      <c r="F236" s="124"/>
      <c r="G236" s="126"/>
      <c r="H236" s="126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</row>
    <row r="237" spans="1:28" hidden="1" x14ac:dyDescent="0.3">
      <c r="A237" s="58" t="e">
        <f>+A235+1</f>
        <v>#REF!</v>
      </c>
      <c r="B237" s="129"/>
      <c r="C237" s="129"/>
      <c r="D237" s="132"/>
      <c r="E237" s="129"/>
      <c r="F237" s="123"/>
      <c r="G237" s="125"/>
      <c r="H237" s="159"/>
      <c r="I237" s="72">
        <f>$H237*I238</f>
        <v>0</v>
      </c>
      <c r="J237" s="72">
        <f t="shared" ref="J237:AB237" si="135">$H237*J238</f>
        <v>0</v>
      </c>
      <c r="K237" s="72">
        <f t="shared" si="135"/>
        <v>0</v>
      </c>
      <c r="L237" s="72">
        <f t="shared" si="135"/>
        <v>0</v>
      </c>
      <c r="M237" s="72">
        <f t="shared" si="135"/>
        <v>0</v>
      </c>
      <c r="N237" s="72">
        <f t="shared" si="135"/>
        <v>0</v>
      </c>
      <c r="O237" s="72">
        <f t="shared" si="135"/>
        <v>0</v>
      </c>
      <c r="P237" s="72">
        <f t="shared" si="135"/>
        <v>0</v>
      </c>
      <c r="Q237" s="72">
        <f t="shared" si="135"/>
        <v>0</v>
      </c>
      <c r="R237" s="72">
        <f t="shared" si="135"/>
        <v>0</v>
      </c>
      <c r="S237" s="72">
        <f t="shared" si="135"/>
        <v>0</v>
      </c>
      <c r="T237" s="72">
        <f t="shared" si="135"/>
        <v>0</v>
      </c>
      <c r="U237" s="72">
        <f t="shared" si="135"/>
        <v>0</v>
      </c>
      <c r="V237" s="72">
        <f t="shared" si="135"/>
        <v>0</v>
      </c>
      <c r="W237" s="72">
        <f t="shared" si="135"/>
        <v>0</v>
      </c>
      <c r="X237" s="72">
        <f t="shared" si="135"/>
        <v>0</v>
      </c>
      <c r="Y237" s="72">
        <f t="shared" si="135"/>
        <v>0</v>
      </c>
      <c r="Z237" s="72">
        <f t="shared" si="135"/>
        <v>0</v>
      </c>
      <c r="AA237" s="72">
        <f t="shared" si="135"/>
        <v>0</v>
      </c>
      <c r="AB237" s="72">
        <f t="shared" si="135"/>
        <v>0</v>
      </c>
    </row>
    <row r="238" spans="1:28" hidden="1" x14ac:dyDescent="0.3">
      <c r="A238" s="73">
        <f>+SUM(I238:AB238)</f>
        <v>0</v>
      </c>
      <c r="B238" s="122"/>
      <c r="C238" s="122"/>
      <c r="D238" s="133"/>
      <c r="E238" s="122"/>
      <c r="F238" s="124"/>
      <c r="G238" s="126"/>
      <c r="H238" s="160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</row>
    <row r="239" spans="1:28" hidden="1" x14ac:dyDescent="0.3">
      <c r="A239" s="58" t="e">
        <f>+A237+1</f>
        <v>#REF!</v>
      </c>
      <c r="B239" s="129"/>
      <c r="C239" s="129"/>
      <c r="D239" s="132"/>
      <c r="E239" s="129"/>
      <c r="F239" s="123"/>
      <c r="G239" s="125"/>
      <c r="H239" s="125"/>
      <c r="I239" s="72">
        <f>$H239*I240</f>
        <v>0</v>
      </c>
      <c r="J239" s="72">
        <f t="shared" ref="J239:AB239" si="136">$H239*J240</f>
        <v>0</v>
      </c>
      <c r="K239" s="72">
        <f t="shared" si="136"/>
        <v>0</v>
      </c>
      <c r="L239" s="72">
        <f t="shared" si="136"/>
        <v>0</v>
      </c>
      <c r="M239" s="72">
        <f t="shared" si="136"/>
        <v>0</v>
      </c>
      <c r="N239" s="72">
        <f t="shared" si="136"/>
        <v>0</v>
      </c>
      <c r="O239" s="72">
        <f t="shared" si="136"/>
        <v>0</v>
      </c>
      <c r="P239" s="72">
        <f t="shared" si="136"/>
        <v>0</v>
      </c>
      <c r="Q239" s="72">
        <f t="shared" si="136"/>
        <v>0</v>
      </c>
      <c r="R239" s="72">
        <f t="shared" si="136"/>
        <v>0</v>
      </c>
      <c r="S239" s="72">
        <f t="shared" si="136"/>
        <v>0</v>
      </c>
      <c r="T239" s="72">
        <f t="shared" si="136"/>
        <v>0</v>
      </c>
      <c r="U239" s="72">
        <f t="shared" si="136"/>
        <v>0</v>
      </c>
      <c r="V239" s="72">
        <f t="shared" si="136"/>
        <v>0</v>
      </c>
      <c r="W239" s="72">
        <f t="shared" si="136"/>
        <v>0</v>
      </c>
      <c r="X239" s="72">
        <f t="shared" si="136"/>
        <v>0</v>
      </c>
      <c r="Y239" s="72">
        <f t="shared" si="136"/>
        <v>0</v>
      </c>
      <c r="Z239" s="72">
        <f t="shared" si="136"/>
        <v>0</v>
      </c>
      <c r="AA239" s="72">
        <f t="shared" si="136"/>
        <v>0</v>
      </c>
      <c r="AB239" s="72">
        <f t="shared" si="136"/>
        <v>0</v>
      </c>
    </row>
    <row r="240" spans="1:28" hidden="1" x14ac:dyDescent="0.3">
      <c r="A240" s="73">
        <f>+SUM(I240:AB240)</f>
        <v>0</v>
      </c>
      <c r="B240" s="122"/>
      <c r="C240" s="122"/>
      <c r="D240" s="133"/>
      <c r="E240" s="122"/>
      <c r="F240" s="124"/>
      <c r="G240" s="126"/>
      <c r="H240" s="126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</row>
    <row r="241" spans="1:28" hidden="1" x14ac:dyDescent="0.3">
      <c r="A241" s="58" t="e">
        <f>+A239+1</f>
        <v>#REF!</v>
      </c>
      <c r="B241" s="129"/>
      <c r="C241" s="129"/>
      <c r="D241" s="132"/>
      <c r="E241" s="129"/>
      <c r="F241" s="123"/>
      <c r="G241" s="125"/>
      <c r="H241" s="125"/>
      <c r="I241" s="72">
        <f>$H241*I242</f>
        <v>0</v>
      </c>
      <c r="J241" s="72">
        <f t="shared" ref="J241:AB241" si="137">$H241*J242</f>
        <v>0</v>
      </c>
      <c r="K241" s="72">
        <f t="shared" si="137"/>
        <v>0</v>
      </c>
      <c r="L241" s="72">
        <f t="shared" si="137"/>
        <v>0</v>
      </c>
      <c r="M241" s="72">
        <f t="shared" si="137"/>
        <v>0</v>
      </c>
      <c r="N241" s="72">
        <f t="shared" si="137"/>
        <v>0</v>
      </c>
      <c r="O241" s="72">
        <f t="shared" si="137"/>
        <v>0</v>
      </c>
      <c r="P241" s="72">
        <f t="shared" si="137"/>
        <v>0</v>
      </c>
      <c r="Q241" s="72">
        <f t="shared" si="137"/>
        <v>0</v>
      </c>
      <c r="R241" s="72">
        <f t="shared" si="137"/>
        <v>0</v>
      </c>
      <c r="S241" s="72">
        <f t="shared" si="137"/>
        <v>0</v>
      </c>
      <c r="T241" s="72">
        <f t="shared" si="137"/>
        <v>0</v>
      </c>
      <c r="U241" s="72">
        <f t="shared" si="137"/>
        <v>0</v>
      </c>
      <c r="V241" s="72">
        <f t="shared" si="137"/>
        <v>0</v>
      </c>
      <c r="W241" s="72">
        <f t="shared" si="137"/>
        <v>0</v>
      </c>
      <c r="X241" s="72">
        <f t="shared" si="137"/>
        <v>0</v>
      </c>
      <c r="Y241" s="72">
        <f t="shared" si="137"/>
        <v>0</v>
      </c>
      <c r="Z241" s="72">
        <f t="shared" si="137"/>
        <v>0</v>
      </c>
      <c r="AA241" s="72">
        <f t="shared" si="137"/>
        <v>0</v>
      </c>
      <c r="AB241" s="72">
        <f t="shared" si="137"/>
        <v>0</v>
      </c>
    </row>
    <row r="242" spans="1:28" hidden="1" x14ac:dyDescent="0.3">
      <c r="A242" s="73">
        <f>+SUM(I242:AB242)</f>
        <v>0</v>
      </c>
      <c r="B242" s="122"/>
      <c r="C242" s="122"/>
      <c r="D242" s="133"/>
      <c r="E242" s="122"/>
      <c r="F242" s="124"/>
      <c r="G242" s="126"/>
      <c r="H242" s="126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</row>
    <row r="243" spans="1:28" hidden="1" x14ac:dyDescent="0.3">
      <c r="B243" s="134"/>
      <c r="C243" s="135"/>
      <c r="D243" s="135"/>
      <c r="E243" s="136"/>
      <c r="F243" s="137" t="s">
        <v>193</v>
      </c>
      <c r="G243" s="138"/>
      <c r="H243" s="82">
        <f>+SUM(H235:H242)</f>
        <v>0</v>
      </c>
      <c r="I243" s="76">
        <f>SUMPRODUCT(((ROW(I235:I242)+13)/2-INT((ROW(I235:I242)+13)/2)=0)*(I235:I242))</f>
        <v>0</v>
      </c>
      <c r="J243" s="76">
        <f t="shared" ref="J243:AB243" si="138">SUMPRODUCT(((ROW(J235:J242)+13)/2-INT((ROW(J235:J242)+13)/2)=0)*(J235:J242))</f>
        <v>0</v>
      </c>
      <c r="K243" s="76">
        <f t="shared" si="138"/>
        <v>0</v>
      </c>
      <c r="L243" s="76">
        <f t="shared" si="138"/>
        <v>0</v>
      </c>
      <c r="M243" s="76">
        <f t="shared" si="138"/>
        <v>0</v>
      </c>
      <c r="N243" s="76">
        <f t="shared" si="138"/>
        <v>0</v>
      </c>
      <c r="O243" s="76">
        <f t="shared" si="138"/>
        <v>0</v>
      </c>
      <c r="P243" s="76">
        <f t="shared" si="138"/>
        <v>0</v>
      </c>
      <c r="Q243" s="76">
        <f t="shared" si="138"/>
        <v>0</v>
      </c>
      <c r="R243" s="76">
        <f t="shared" si="138"/>
        <v>0</v>
      </c>
      <c r="S243" s="76">
        <f t="shared" si="138"/>
        <v>0</v>
      </c>
      <c r="T243" s="76">
        <f t="shared" si="138"/>
        <v>0</v>
      </c>
      <c r="U243" s="76">
        <f t="shared" si="138"/>
        <v>0</v>
      </c>
      <c r="V243" s="76">
        <f t="shared" si="138"/>
        <v>0</v>
      </c>
      <c r="W243" s="76">
        <f t="shared" si="138"/>
        <v>0</v>
      </c>
      <c r="X243" s="76">
        <f t="shared" si="138"/>
        <v>0</v>
      </c>
      <c r="Y243" s="76">
        <f t="shared" si="138"/>
        <v>0</v>
      </c>
      <c r="Z243" s="76">
        <f t="shared" si="138"/>
        <v>0</v>
      </c>
      <c r="AA243" s="76">
        <f t="shared" si="138"/>
        <v>0</v>
      </c>
      <c r="AB243" s="76">
        <f t="shared" si="138"/>
        <v>0</v>
      </c>
    </row>
    <row r="244" spans="1:28" hidden="1" x14ac:dyDescent="0.3">
      <c r="B244" s="77"/>
      <c r="C244" s="78">
        <f>+[1]RUBROS!$C$1140</f>
        <v>1000</v>
      </c>
      <c r="D244" s="79" t="str">
        <f>+[1]RUBROS!$D$1140</f>
        <v>RED TELEFONICAS</v>
      </c>
      <c r="E244" s="80"/>
      <c r="F244" s="66"/>
      <c r="G244" s="67"/>
      <c r="H244" s="83">
        <f>SUM(I251:AB251)-H251</f>
        <v>0</v>
      </c>
      <c r="I244" s="69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1"/>
    </row>
    <row r="245" spans="1:28" hidden="1" x14ac:dyDescent="0.3">
      <c r="A245" s="58" t="e">
        <f>+A241+1</f>
        <v>#REF!</v>
      </c>
      <c r="B245" s="129"/>
      <c r="C245" s="129"/>
      <c r="D245" s="132"/>
      <c r="E245" s="129"/>
      <c r="F245" s="123"/>
      <c r="G245" s="125"/>
      <c r="H245" s="159"/>
      <c r="I245" s="72">
        <f>$H245*I246</f>
        <v>0</v>
      </c>
      <c r="J245" s="72">
        <f t="shared" ref="J245:AB245" si="139">$H245*J246</f>
        <v>0</v>
      </c>
      <c r="K245" s="72">
        <f t="shared" si="139"/>
        <v>0</v>
      </c>
      <c r="L245" s="72">
        <f t="shared" si="139"/>
        <v>0</v>
      </c>
      <c r="M245" s="72">
        <f t="shared" si="139"/>
        <v>0</v>
      </c>
      <c r="N245" s="72">
        <f t="shared" si="139"/>
        <v>0</v>
      </c>
      <c r="O245" s="72">
        <f t="shared" si="139"/>
        <v>0</v>
      </c>
      <c r="P245" s="72">
        <f t="shared" si="139"/>
        <v>0</v>
      </c>
      <c r="Q245" s="72">
        <f t="shared" si="139"/>
        <v>0</v>
      </c>
      <c r="R245" s="72">
        <f t="shared" si="139"/>
        <v>0</v>
      </c>
      <c r="S245" s="72">
        <f t="shared" si="139"/>
        <v>0</v>
      </c>
      <c r="T245" s="72">
        <f t="shared" si="139"/>
        <v>0</v>
      </c>
      <c r="U245" s="72">
        <f t="shared" si="139"/>
        <v>0</v>
      </c>
      <c r="V245" s="72">
        <f t="shared" si="139"/>
        <v>0</v>
      </c>
      <c r="W245" s="72">
        <f t="shared" si="139"/>
        <v>0</v>
      </c>
      <c r="X245" s="72">
        <f t="shared" si="139"/>
        <v>0</v>
      </c>
      <c r="Y245" s="72">
        <f t="shared" si="139"/>
        <v>0</v>
      </c>
      <c r="Z245" s="72">
        <f t="shared" si="139"/>
        <v>0</v>
      </c>
      <c r="AA245" s="72">
        <f t="shared" si="139"/>
        <v>0</v>
      </c>
      <c r="AB245" s="72">
        <f t="shared" si="139"/>
        <v>0</v>
      </c>
    </row>
    <row r="246" spans="1:28" hidden="1" x14ac:dyDescent="0.3">
      <c r="A246" s="73">
        <f>+SUM(I246:AB246)</f>
        <v>0</v>
      </c>
      <c r="B246" s="122"/>
      <c r="C246" s="122"/>
      <c r="D246" s="133"/>
      <c r="E246" s="122"/>
      <c r="F246" s="124"/>
      <c r="G246" s="126"/>
      <c r="H246" s="160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</row>
    <row r="247" spans="1:28" hidden="1" x14ac:dyDescent="0.3">
      <c r="A247" s="58" t="e">
        <f>+A245+1</f>
        <v>#REF!</v>
      </c>
      <c r="B247" s="129"/>
      <c r="C247" s="129"/>
      <c r="D247" s="132"/>
      <c r="E247" s="129"/>
      <c r="F247" s="123"/>
      <c r="G247" s="125"/>
      <c r="H247" s="159"/>
      <c r="I247" s="72">
        <f>$H247*I248</f>
        <v>0</v>
      </c>
      <c r="J247" s="72">
        <f t="shared" ref="J247:AB247" si="140">$H247*J248</f>
        <v>0</v>
      </c>
      <c r="K247" s="72">
        <f t="shared" si="140"/>
        <v>0</v>
      </c>
      <c r="L247" s="72">
        <f t="shared" si="140"/>
        <v>0</v>
      </c>
      <c r="M247" s="72">
        <f t="shared" si="140"/>
        <v>0</v>
      </c>
      <c r="N247" s="72">
        <f t="shared" si="140"/>
        <v>0</v>
      </c>
      <c r="O247" s="72">
        <f t="shared" si="140"/>
        <v>0</v>
      </c>
      <c r="P247" s="72">
        <f t="shared" si="140"/>
        <v>0</v>
      </c>
      <c r="Q247" s="72">
        <f t="shared" si="140"/>
        <v>0</v>
      </c>
      <c r="R247" s="72">
        <f t="shared" si="140"/>
        <v>0</v>
      </c>
      <c r="S247" s="72">
        <f t="shared" si="140"/>
        <v>0</v>
      </c>
      <c r="T247" s="72">
        <f t="shared" si="140"/>
        <v>0</v>
      </c>
      <c r="U247" s="72">
        <f t="shared" si="140"/>
        <v>0</v>
      </c>
      <c r="V247" s="72">
        <f t="shared" si="140"/>
        <v>0</v>
      </c>
      <c r="W247" s="72">
        <f t="shared" si="140"/>
        <v>0</v>
      </c>
      <c r="X247" s="72">
        <f t="shared" si="140"/>
        <v>0</v>
      </c>
      <c r="Y247" s="72">
        <f t="shared" si="140"/>
        <v>0</v>
      </c>
      <c r="Z247" s="72">
        <f t="shared" si="140"/>
        <v>0</v>
      </c>
      <c r="AA247" s="72">
        <f t="shared" si="140"/>
        <v>0</v>
      </c>
      <c r="AB247" s="72">
        <f t="shared" si="140"/>
        <v>0</v>
      </c>
    </row>
    <row r="248" spans="1:28" hidden="1" x14ac:dyDescent="0.3">
      <c r="A248" s="73">
        <f>+SUM(I248:AB248)</f>
        <v>0</v>
      </c>
      <c r="B248" s="122"/>
      <c r="C248" s="122"/>
      <c r="D248" s="133"/>
      <c r="E248" s="122"/>
      <c r="F248" s="124"/>
      <c r="G248" s="126"/>
      <c r="H248" s="160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</row>
    <row r="249" spans="1:28" hidden="1" x14ac:dyDescent="0.3">
      <c r="A249" s="58" t="e">
        <f>+A247+1</f>
        <v>#REF!</v>
      </c>
      <c r="B249" s="129"/>
      <c r="C249" s="129"/>
      <c r="D249" s="132"/>
      <c r="E249" s="129"/>
      <c r="F249" s="123"/>
      <c r="G249" s="125"/>
      <c r="H249" s="159"/>
      <c r="I249" s="72">
        <f>$H249*I250</f>
        <v>0</v>
      </c>
      <c r="J249" s="72">
        <f t="shared" ref="J249:AB249" si="141">$H249*J250</f>
        <v>0</v>
      </c>
      <c r="K249" s="72">
        <f t="shared" si="141"/>
        <v>0</v>
      </c>
      <c r="L249" s="72">
        <f t="shared" si="141"/>
        <v>0</v>
      </c>
      <c r="M249" s="72">
        <f t="shared" si="141"/>
        <v>0</v>
      </c>
      <c r="N249" s="72">
        <f t="shared" si="141"/>
        <v>0</v>
      </c>
      <c r="O249" s="72">
        <f t="shared" si="141"/>
        <v>0</v>
      </c>
      <c r="P249" s="72">
        <f t="shared" si="141"/>
        <v>0</v>
      </c>
      <c r="Q249" s="72">
        <f t="shared" si="141"/>
        <v>0</v>
      </c>
      <c r="R249" s="72">
        <f t="shared" si="141"/>
        <v>0</v>
      </c>
      <c r="S249" s="72">
        <f t="shared" si="141"/>
        <v>0</v>
      </c>
      <c r="T249" s="72">
        <f t="shared" si="141"/>
        <v>0</v>
      </c>
      <c r="U249" s="72">
        <f t="shared" si="141"/>
        <v>0</v>
      </c>
      <c r="V249" s="72">
        <f t="shared" si="141"/>
        <v>0</v>
      </c>
      <c r="W249" s="72">
        <f t="shared" si="141"/>
        <v>0</v>
      </c>
      <c r="X249" s="72">
        <f t="shared" si="141"/>
        <v>0</v>
      </c>
      <c r="Y249" s="72">
        <f t="shared" si="141"/>
        <v>0</v>
      </c>
      <c r="Z249" s="72">
        <f t="shared" si="141"/>
        <v>0</v>
      </c>
      <c r="AA249" s="72">
        <f t="shared" si="141"/>
        <v>0</v>
      </c>
      <c r="AB249" s="72">
        <f t="shared" si="141"/>
        <v>0</v>
      </c>
    </row>
    <row r="250" spans="1:28" hidden="1" x14ac:dyDescent="0.3">
      <c r="A250" s="73">
        <f>+SUM(I250:AB250)</f>
        <v>0</v>
      </c>
      <c r="B250" s="122"/>
      <c r="C250" s="122"/>
      <c r="D250" s="133"/>
      <c r="E250" s="122"/>
      <c r="F250" s="124"/>
      <c r="G250" s="126"/>
      <c r="H250" s="160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</row>
    <row r="251" spans="1:28" hidden="1" x14ac:dyDescent="0.3">
      <c r="B251" s="134"/>
      <c r="C251" s="135"/>
      <c r="D251" s="135"/>
      <c r="E251" s="136"/>
      <c r="F251" s="137" t="s">
        <v>194</v>
      </c>
      <c r="G251" s="138"/>
      <c r="H251" s="82">
        <f>+SUM(H245:H250)</f>
        <v>0</v>
      </c>
      <c r="I251" s="76">
        <f>SUMPRODUCT(((ROW(I245:I250)+13)/2-INT((ROW(I245:I250)+13)/2)=0)*(I245:I250))</f>
        <v>0</v>
      </c>
      <c r="J251" s="76">
        <f t="shared" ref="J251:AB251" si="142">SUMPRODUCT(((ROW(J245:J250)+13)/2-INT((ROW(J245:J250)+13)/2)=0)*(J245:J250))</f>
        <v>0</v>
      </c>
      <c r="K251" s="76">
        <f t="shared" si="142"/>
        <v>0</v>
      </c>
      <c r="L251" s="76">
        <f t="shared" si="142"/>
        <v>0</v>
      </c>
      <c r="M251" s="76">
        <f t="shared" si="142"/>
        <v>0</v>
      </c>
      <c r="N251" s="76">
        <f t="shared" si="142"/>
        <v>0</v>
      </c>
      <c r="O251" s="76">
        <f t="shared" si="142"/>
        <v>0</v>
      </c>
      <c r="P251" s="76">
        <f t="shared" si="142"/>
        <v>0</v>
      </c>
      <c r="Q251" s="76">
        <f t="shared" si="142"/>
        <v>0</v>
      </c>
      <c r="R251" s="76">
        <f t="shared" si="142"/>
        <v>0</v>
      </c>
      <c r="S251" s="76">
        <f t="shared" si="142"/>
        <v>0</v>
      </c>
      <c r="T251" s="76">
        <f t="shared" si="142"/>
        <v>0</v>
      </c>
      <c r="U251" s="76">
        <f t="shared" si="142"/>
        <v>0</v>
      </c>
      <c r="V251" s="76">
        <f t="shared" si="142"/>
        <v>0</v>
      </c>
      <c r="W251" s="76">
        <f t="shared" si="142"/>
        <v>0</v>
      </c>
      <c r="X251" s="76">
        <f t="shared" si="142"/>
        <v>0</v>
      </c>
      <c r="Y251" s="76">
        <f t="shared" si="142"/>
        <v>0</v>
      </c>
      <c r="Z251" s="76">
        <f t="shared" si="142"/>
        <v>0</v>
      </c>
      <c r="AA251" s="76">
        <f t="shared" si="142"/>
        <v>0</v>
      </c>
      <c r="AB251" s="76">
        <f t="shared" si="142"/>
        <v>0</v>
      </c>
    </row>
    <row r="252" spans="1:28" hidden="1" x14ac:dyDescent="0.3">
      <c r="B252" s="87"/>
      <c r="C252" s="78">
        <f>+[1]RUBROS!$C$1216</f>
        <v>1100</v>
      </c>
      <c r="D252" s="79" t="str">
        <f>+[1]RUBROS!$D$1216</f>
        <v>VARIOS</v>
      </c>
      <c r="E252" s="80"/>
      <c r="F252" s="66"/>
      <c r="G252" s="67"/>
      <c r="H252" s="83">
        <f>SUM(I263:AB263)-H263</f>
        <v>0</v>
      </c>
      <c r="I252" s="69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1"/>
    </row>
    <row r="253" spans="1:28" hidden="1" x14ac:dyDescent="0.3">
      <c r="A253" s="58" t="e">
        <f>+A249+1</f>
        <v>#REF!</v>
      </c>
      <c r="B253" s="129"/>
      <c r="C253" s="129"/>
      <c r="D253" s="132"/>
      <c r="E253" s="129"/>
      <c r="F253" s="123"/>
      <c r="G253" s="125"/>
      <c r="H253" s="125"/>
      <c r="I253" s="72">
        <f>$H253*I254</f>
        <v>0</v>
      </c>
      <c r="J253" s="72">
        <f t="shared" ref="J253:AB253" si="143">$H253*J254</f>
        <v>0</v>
      </c>
      <c r="K253" s="72">
        <f t="shared" si="143"/>
        <v>0</v>
      </c>
      <c r="L253" s="72">
        <f t="shared" si="143"/>
        <v>0</v>
      </c>
      <c r="M253" s="72">
        <f t="shared" si="143"/>
        <v>0</v>
      </c>
      <c r="N253" s="72">
        <f t="shared" si="143"/>
        <v>0</v>
      </c>
      <c r="O253" s="72">
        <f t="shared" si="143"/>
        <v>0</v>
      </c>
      <c r="P253" s="72">
        <f t="shared" si="143"/>
        <v>0</v>
      </c>
      <c r="Q253" s="72">
        <f t="shared" si="143"/>
        <v>0</v>
      </c>
      <c r="R253" s="72">
        <f t="shared" si="143"/>
        <v>0</v>
      </c>
      <c r="S253" s="72">
        <f t="shared" si="143"/>
        <v>0</v>
      </c>
      <c r="T253" s="72">
        <f t="shared" si="143"/>
        <v>0</v>
      </c>
      <c r="U253" s="72">
        <f t="shared" si="143"/>
        <v>0</v>
      </c>
      <c r="V253" s="72">
        <f t="shared" si="143"/>
        <v>0</v>
      </c>
      <c r="W253" s="72">
        <f t="shared" si="143"/>
        <v>0</v>
      </c>
      <c r="X253" s="72">
        <f t="shared" si="143"/>
        <v>0</v>
      </c>
      <c r="Y253" s="72">
        <f t="shared" si="143"/>
        <v>0</v>
      </c>
      <c r="Z253" s="72">
        <f t="shared" si="143"/>
        <v>0</v>
      </c>
      <c r="AA253" s="72">
        <f t="shared" si="143"/>
        <v>0</v>
      </c>
      <c r="AB253" s="72">
        <f t="shared" si="143"/>
        <v>0</v>
      </c>
    </row>
    <row r="254" spans="1:28" hidden="1" x14ac:dyDescent="0.3">
      <c r="A254" s="73">
        <f>+SUM(I254:AB254)</f>
        <v>0</v>
      </c>
      <c r="B254" s="122"/>
      <c r="C254" s="122"/>
      <c r="D254" s="133"/>
      <c r="E254" s="122"/>
      <c r="F254" s="124"/>
      <c r="G254" s="126"/>
      <c r="H254" s="126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</row>
    <row r="255" spans="1:28" hidden="1" x14ac:dyDescent="0.3">
      <c r="A255" s="58" t="e">
        <f>+A253+1</f>
        <v>#REF!</v>
      </c>
      <c r="B255" s="129"/>
      <c r="C255" s="129"/>
      <c r="D255" s="132"/>
      <c r="E255" s="129"/>
      <c r="F255" s="123"/>
      <c r="G255" s="125"/>
      <c r="H255" s="125"/>
      <c r="I255" s="72">
        <f>$H255*I256</f>
        <v>0</v>
      </c>
      <c r="J255" s="72">
        <f t="shared" ref="J255:AB255" si="144">$H255*J256</f>
        <v>0</v>
      </c>
      <c r="K255" s="72">
        <f t="shared" si="144"/>
        <v>0</v>
      </c>
      <c r="L255" s="72">
        <f t="shared" si="144"/>
        <v>0</v>
      </c>
      <c r="M255" s="72">
        <f t="shared" si="144"/>
        <v>0</v>
      </c>
      <c r="N255" s="72">
        <f t="shared" si="144"/>
        <v>0</v>
      </c>
      <c r="O255" s="72">
        <f t="shared" si="144"/>
        <v>0</v>
      </c>
      <c r="P255" s="72">
        <f t="shared" si="144"/>
        <v>0</v>
      </c>
      <c r="Q255" s="72">
        <f t="shared" si="144"/>
        <v>0</v>
      </c>
      <c r="R255" s="72">
        <f t="shared" si="144"/>
        <v>0</v>
      </c>
      <c r="S255" s="72">
        <f t="shared" si="144"/>
        <v>0</v>
      </c>
      <c r="T255" s="72">
        <f t="shared" si="144"/>
        <v>0</v>
      </c>
      <c r="U255" s="72">
        <f t="shared" si="144"/>
        <v>0</v>
      </c>
      <c r="V255" s="72">
        <f t="shared" si="144"/>
        <v>0</v>
      </c>
      <c r="W255" s="72">
        <f t="shared" si="144"/>
        <v>0</v>
      </c>
      <c r="X255" s="72">
        <f t="shared" si="144"/>
        <v>0</v>
      </c>
      <c r="Y255" s="72">
        <f t="shared" si="144"/>
        <v>0</v>
      </c>
      <c r="Z255" s="72">
        <f t="shared" si="144"/>
        <v>0</v>
      </c>
      <c r="AA255" s="72">
        <f t="shared" si="144"/>
        <v>0</v>
      </c>
      <c r="AB255" s="72">
        <f t="shared" si="144"/>
        <v>0</v>
      </c>
    </row>
    <row r="256" spans="1:28" hidden="1" x14ac:dyDescent="0.3">
      <c r="A256" s="73">
        <f>+SUM(I256:AB256)</f>
        <v>0</v>
      </c>
      <c r="B256" s="122"/>
      <c r="C256" s="122"/>
      <c r="D256" s="133"/>
      <c r="E256" s="122"/>
      <c r="F256" s="124"/>
      <c r="G256" s="126"/>
      <c r="H256" s="126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</row>
    <row r="257" spans="1:28" hidden="1" x14ac:dyDescent="0.3">
      <c r="A257" s="58" t="e">
        <f>+A255+1</f>
        <v>#REF!</v>
      </c>
      <c r="B257" s="129"/>
      <c r="C257" s="129"/>
      <c r="D257" s="132"/>
      <c r="E257" s="129"/>
      <c r="F257" s="123"/>
      <c r="G257" s="125"/>
      <c r="H257" s="125"/>
      <c r="I257" s="72">
        <f>$H257*I258</f>
        <v>0</v>
      </c>
      <c r="J257" s="72">
        <f t="shared" ref="J257:AB257" si="145">$H257*J258</f>
        <v>0</v>
      </c>
      <c r="K257" s="72">
        <f t="shared" si="145"/>
        <v>0</v>
      </c>
      <c r="L257" s="72">
        <f t="shared" si="145"/>
        <v>0</v>
      </c>
      <c r="M257" s="72">
        <f t="shared" si="145"/>
        <v>0</v>
      </c>
      <c r="N257" s="72">
        <f t="shared" si="145"/>
        <v>0</v>
      </c>
      <c r="O257" s="72">
        <f t="shared" si="145"/>
        <v>0</v>
      </c>
      <c r="P257" s="72">
        <f t="shared" si="145"/>
        <v>0</v>
      </c>
      <c r="Q257" s="72">
        <f t="shared" si="145"/>
        <v>0</v>
      </c>
      <c r="R257" s="72">
        <f t="shared" si="145"/>
        <v>0</v>
      </c>
      <c r="S257" s="72">
        <f t="shared" si="145"/>
        <v>0</v>
      </c>
      <c r="T257" s="72">
        <f t="shared" si="145"/>
        <v>0</v>
      </c>
      <c r="U257" s="72">
        <f t="shared" si="145"/>
        <v>0</v>
      </c>
      <c r="V257" s="72">
        <f t="shared" si="145"/>
        <v>0</v>
      </c>
      <c r="W257" s="72">
        <f t="shared" si="145"/>
        <v>0</v>
      </c>
      <c r="X257" s="72">
        <f t="shared" si="145"/>
        <v>0</v>
      </c>
      <c r="Y257" s="72">
        <f t="shared" si="145"/>
        <v>0</v>
      </c>
      <c r="Z257" s="72">
        <f t="shared" si="145"/>
        <v>0</v>
      </c>
      <c r="AA257" s="72">
        <f t="shared" si="145"/>
        <v>0</v>
      </c>
      <c r="AB257" s="72">
        <f t="shared" si="145"/>
        <v>0</v>
      </c>
    </row>
    <row r="258" spans="1:28" hidden="1" x14ac:dyDescent="0.3">
      <c r="A258" s="73">
        <f>+SUM(I258:AB258)</f>
        <v>0</v>
      </c>
      <c r="B258" s="122"/>
      <c r="C258" s="122"/>
      <c r="D258" s="133"/>
      <c r="E258" s="122"/>
      <c r="F258" s="124"/>
      <c r="G258" s="126"/>
      <c r="H258" s="126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</row>
    <row r="259" spans="1:28" hidden="1" x14ac:dyDescent="0.3">
      <c r="A259" s="58" t="e">
        <f>+A257+1</f>
        <v>#REF!</v>
      </c>
      <c r="B259" s="129"/>
      <c r="C259" s="129"/>
      <c r="D259" s="132"/>
      <c r="E259" s="129"/>
      <c r="F259" s="123"/>
      <c r="G259" s="125"/>
      <c r="H259" s="125"/>
      <c r="I259" s="72">
        <f>$H259*I260</f>
        <v>0</v>
      </c>
      <c r="J259" s="72">
        <f t="shared" ref="J259:AB259" si="146">$H259*J260</f>
        <v>0</v>
      </c>
      <c r="K259" s="72">
        <f t="shared" si="146"/>
        <v>0</v>
      </c>
      <c r="L259" s="72">
        <f t="shared" si="146"/>
        <v>0</v>
      </c>
      <c r="M259" s="72">
        <f t="shared" si="146"/>
        <v>0</v>
      </c>
      <c r="N259" s="72">
        <f t="shared" si="146"/>
        <v>0</v>
      </c>
      <c r="O259" s="72">
        <f t="shared" si="146"/>
        <v>0</v>
      </c>
      <c r="P259" s="72">
        <f t="shared" si="146"/>
        <v>0</v>
      </c>
      <c r="Q259" s="72">
        <f t="shared" si="146"/>
        <v>0</v>
      </c>
      <c r="R259" s="72">
        <f t="shared" si="146"/>
        <v>0</v>
      </c>
      <c r="S259" s="72">
        <f t="shared" si="146"/>
        <v>0</v>
      </c>
      <c r="T259" s="72">
        <f t="shared" si="146"/>
        <v>0</v>
      </c>
      <c r="U259" s="72">
        <f t="shared" si="146"/>
        <v>0</v>
      </c>
      <c r="V259" s="72">
        <f t="shared" si="146"/>
        <v>0</v>
      </c>
      <c r="W259" s="72">
        <f t="shared" si="146"/>
        <v>0</v>
      </c>
      <c r="X259" s="72">
        <f t="shared" si="146"/>
        <v>0</v>
      </c>
      <c r="Y259" s="72">
        <f t="shared" si="146"/>
        <v>0</v>
      </c>
      <c r="Z259" s="72">
        <f t="shared" si="146"/>
        <v>0</v>
      </c>
      <c r="AA259" s="72">
        <f t="shared" si="146"/>
        <v>0</v>
      </c>
      <c r="AB259" s="72">
        <f t="shared" si="146"/>
        <v>0</v>
      </c>
    </row>
    <row r="260" spans="1:28" hidden="1" x14ac:dyDescent="0.3">
      <c r="A260" s="73">
        <f>+SUM(I260:AB260)</f>
        <v>0</v>
      </c>
      <c r="B260" s="122"/>
      <c r="C260" s="122"/>
      <c r="D260" s="133"/>
      <c r="E260" s="122"/>
      <c r="F260" s="124"/>
      <c r="G260" s="126"/>
      <c r="H260" s="126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</row>
    <row r="261" spans="1:28" hidden="1" x14ac:dyDescent="0.3">
      <c r="A261" s="58" t="e">
        <f>+A259+1</f>
        <v>#REF!</v>
      </c>
      <c r="B261" s="129"/>
      <c r="C261" s="129"/>
      <c r="D261" s="132"/>
      <c r="E261" s="129"/>
      <c r="F261" s="123"/>
      <c r="G261" s="125"/>
      <c r="H261" s="125"/>
      <c r="I261" s="72">
        <f>$H261*I262</f>
        <v>0</v>
      </c>
      <c r="J261" s="72">
        <f t="shared" ref="J261:AB261" si="147">$H261*J262</f>
        <v>0</v>
      </c>
      <c r="K261" s="72">
        <f t="shared" si="147"/>
        <v>0</v>
      </c>
      <c r="L261" s="72">
        <f t="shared" si="147"/>
        <v>0</v>
      </c>
      <c r="M261" s="72">
        <f t="shared" si="147"/>
        <v>0</v>
      </c>
      <c r="N261" s="72">
        <f t="shared" si="147"/>
        <v>0</v>
      </c>
      <c r="O261" s="72">
        <f t="shared" si="147"/>
        <v>0</v>
      </c>
      <c r="P261" s="72">
        <f t="shared" si="147"/>
        <v>0</v>
      </c>
      <c r="Q261" s="72">
        <f t="shared" si="147"/>
        <v>0</v>
      </c>
      <c r="R261" s="72">
        <f t="shared" si="147"/>
        <v>0</v>
      </c>
      <c r="S261" s="72">
        <f t="shared" si="147"/>
        <v>0</v>
      </c>
      <c r="T261" s="72">
        <f t="shared" si="147"/>
        <v>0</v>
      </c>
      <c r="U261" s="72">
        <f t="shared" si="147"/>
        <v>0</v>
      </c>
      <c r="V261" s="72">
        <f t="shared" si="147"/>
        <v>0</v>
      </c>
      <c r="W261" s="72">
        <f t="shared" si="147"/>
        <v>0</v>
      </c>
      <c r="X261" s="72">
        <f t="shared" si="147"/>
        <v>0</v>
      </c>
      <c r="Y261" s="72">
        <f t="shared" si="147"/>
        <v>0</v>
      </c>
      <c r="Z261" s="72">
        <f t="shared" si="147"/>
        <v>0</v>
      </c>
      <c r="AA261" s="72">
        <f t="shared" si="147"/>
        <v>0</v>
      </c>
      <c r="AB261" s="72">
        <f t="shared" si="147"/>
        <v>0</v>
      </c>
    </row>
    <row r="262" spans="1:28" hidden="1" x14ac:dyDescent="0.3">
      <c r="A262" s="73">
        <f>+SUM(I262:AB262)</f>
        <v>0</v>
      </c>
      <c r="B262" s="122"/>
      <c r="C262" s="122"/>
      <c r="D262" s="133"/>
      <c r="E262" s="122"/>
      <c r="F262" s="124"/>
      <c r="G262" s="126"/>
      <c r="H262" s="126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</row>
    <row r="263" spans="1:28" hidden="1" x14ac:dyDescent="0.3">
      <c r="B263" s="134"/>
      <c r="C263" s="135"/>
      <c r="D263" s="135"/>
      <c r="E263" s="136"/>
      <c r="F263" s="137" t="s">
        <v>195</v>
      </c>
      <c r="G263" s="138"/>
      <c r="H263" s="82">
        <f>+SUM(H253:H262)</f>
        <v>0</v>
      </c>
      <c r="I263" s="76">
        <f>SUMPRODUCT(((ROW(I253:I262)+13)/2-INT((ROW(I253:I262)+13)/2)=0)*(I253:I262))</f>
        <v>0</v>
      </c>
      <c r="J263" s="76">
        <f t="shared" ref="J263:AB263" si="148">SUMPRODUCT(((ROW(J253:J262)+13)/2-INT((ROW(J253:J262)+13)/2)=0)*(J253:J262))</f>
        <v>0</v>
      </c>
      <c r="K263" s="76">
        <f t="shared" si="148"/>
        <v>0</v>
      </c>
      <c r="L263" s="76">
        <f t="shared" si="148"/>
        <v>0</v>
      </c>
      <c r="M263" s="76">
        <f t="shared" si="148"/>
        <v>0</v>
      </c>
      <c r="N263" s="76">
        <f t="shared" si="148"/>
        <v>0</v>
      </c>
      <c r="O263" s="76">
        <f t="shared" si="148"/>
        <v>0</v>
      </c>
      <c r="P263" s="76">
        <f t="shared" si="148"/>
        <v>0</v>
      </c>
      <c r="Q263" s="76">
        <f t="shared" si="148"/>
        <v>0</v>
      </c>
      <c r="R263" s="76">
        <f t="shared" si="148"/>
        <v>0</v>
      </c>
      <c r="S263" s="76">
        <f t="shared" si="148"/>
        <v>0</v>
      </c>
      <c r="T263" s="76">
        <f t="shared" si="148"/>
        <v>0</v>
      </c>
      <c r="U263" s="76">
        <f t="shared" si="148"/>
        <v>0</v>
      </c>
      <c r="V263" s="76">
        <f t="shared" si="148"/>
        <v>0</v>
      </c>
      <c r="W263" s="76">
        <f t="shared" si="148"/>
        <v>0</v>
      </c>
      <c r="X263" s="76">
        <f t="shared" si="148"/>
        <v>0</v>
      </c>
      <c r="Y263" s="76">
        <f t="shared" si="148"/>
        <v>0</v>
      </c>
      <c r="Z263" s="76">
        <f t="shared" si="148"/>
        <v>0</v>
      </c>
      <c r="AA263" s="76">
        <f t="shared" si="148"/>
        <v>0</v>
      </c>
      <c r="AB263" s="76">
        <f t="shared" si="148"/>
        <v>0</v>
      </c>
    </row>
    <row r="264" spans="1:28" ht="5.0999999999999996" customHeight="1" thickBot="1" x14ac:dyDescent="0.35"/>
    <row r="265" spans="1:28" ht="16.8" thickBot="1" x14ac:dyDescent="0.4">
      <c r="B265" s="163" t="s">
        <v>196</v>
      </c>
      <c r="C265" s="164"/>
      <c r="D265" s="164"/>
      <c r="E265" s="164"/>
      <c r="F265" s="165"/>
      <c r="G265" s="166"/>
      <c r="H265" s="167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</row>
    <row r="266" spans="1:28" ht="5.0999999999999996" customHeight="1" thickBot="1" x14ac:dyDescent="0.35"/>
    <row r="267" spans="1:28" ht="16.2" x14ac:dyDescent="0.3">
      <c r="B267" s="168"/>
      <c r="C267" s="169"/>
      <c r="D267" s="169"/>
      <c r="E267" s="169"/>
      <c r="F267" s="170"/>
      <c r="G267" s="174" t="s">
        <v>197</v>
      </c>
      <c r="H267" s="175"/>
      <c r="I267" s="89">
        <f>+I265/2</f>
        <v>0</v>
      </c>
      <c r="J267" s="90">
        <f t="shared" ref="J267:AA267" si="149">+J265/2</f>
        <v>0</v>
      </c>
      <c r="K267" s="90">
        <f t="shared" si="149"/>
        <v>0</v>
      </c>
      <c r="L267" s="90">
        <f t="shared" si="149"/>
        <v>0</v>
      </c>
      <c r="M267" s="90">
        <f t="shared" si="149"/>
        <v>0</v>
      </c>
      <c r="N267" s="90">
        <f t="shared" si="149"/>
        <v>0</v>
      </c>
      <c r="O267" s="90">
        <f t="shared" si="149"/>
        <v>0</v>
      </c>
      <c r="P267" s="90">
        <f t="shared" si="149"/>
        <v>0</v>
      </c>
      <c r="Q267" s="90">
        <f t="shared" si="149"/>
        <v>0</v>
      </c>
      <c r="R267" s="90">
        <f t="shared" si="149"/>
        <v>0</v>
      </c>
      <c r="S267" s="90">
        <f t="shared" si="149"/>
        <v>0</v>
      </c>
      <c r="T267" s="90">
        <f t="shared" si="149"/>
        <v>0</v>
      </c>
      <c r="U267" s="90">
        <f t="shared" si="149"/>
        <v>0</v>
      </c>
      <c r="V267" s="90">
        <f t="shared" si="149"/>
        <v>0</v>
      </c>
      <c r="W267" s="90">
        <f t="shared" si="149"/>
        <v>0</v>
      </c>
      <c r="X267" s="90">
        <f t="shared" si="149"/>
        <v>0</v>
      </c>
      <c r="Y267" s="90">
        <f t="shared" si="149"/>
        <v>0</v>
      </c>
      <c r="Z267" s="90">
        <f t="shared" si="149"/>
        <v>0</v>
      </c>
      <c r="AA267" s="90">
        <f t="shared" si="149"/>
        <v>0</v>
      </c>
      <c r="AB267" s="91">
        <f>+AB265/2-0.01</f>
        <v>-0.01</v>
      </c>
    </row>
    <row r="268" spans="1:28" ht="16.2" x14ac:dyDescent="0.3">
      <c r="B268" s="171"/>
      <c r="C268" s="172"/>
      <c r="D268" s="172"/>
      <c r="E268" s="172"/>
      <c r="F268" s="173"/>
      <c r="G268" s="176" t="s">
        <v>198</v>
      </c>
      <c r="H268" s="177"/>
      <c r="I268" s="92" t="e">
        <f>+I267/$G$265</f>
        <v>#DIV/0!</v>
      </c>
      <c r="J268" s="93" t="e">
        <f t="shared" ref="J268:AB268" si="150">+J267/$G$265</f>
        <v>#DIV/0!</v>
      </c>
      <c r="K268" s="93" t="e">
        <f t="shared" si="150"/>
        <v>#DIV/0!</v>
      </c>
      <c r="L268" s="93" t="e">
        <f t="shared" si="150"/>
        <v>#DIV/0!</v>
      </c>
      <c r="M268" s="93" t="e">
        <f t="shared" si="150"/>
        <v>#DIV/0!</v>
      </c>
      <c r="N268" s="93" t="e">
        <f t="shared" si="150"/>
        <v>#DIV/0!</v>
      </c>
      <c r="O268" s="93" t="e">
        <f t="shared" si="150"/>
        <v>#DIV/0!</v>
      </c>
      <c r="P268" s="93" t="e">
        <f t="shared" si="150"/>
        <v>#DIV/0!</v>
      </c>
      <c r="Q268" s="93" t="e">
        <f t="shared" si="150"/>
        <v>#DIV/0!</v>
      </c>
      <c r="R268" s="93" t="e">
        <f t="shared" si="150"/>
        <v>#DIV/0!</v>
      </c>
      <c r="S268" s="93" t="e">
        <f t="shared" si="150"/>
        <v>#DIV/0!</v>
      </c>
      <c r="T268" s="93" t="e">
        <f t="shared" si="150"/>
        <v>#DIV/0!</v>
      </c>
      <c r="U268" s="93" t="e">
        <f t="shared" si="150"/>
        <v>#DIV/0!</v>
      </c>
      <c r="V268" s="93" t="e">
        <f t="shared" si="150"/>
        <v>#DIV/0!</v>
      </c>
      <c r="W268" s="93" t="e">
        <f t="shared" si="150"/>
        <v>#DIV/0!</v>
      </c>
      <c r="X268" s="93" t="e">
        <f t="shared" si="150"/>
        <v>#DIV/0!</v>
      </c>
      <c r="Y268" s="93" t="e">
        <f t="shared" si="150"/>
        <v>#DIV/0!</v>
      </c>
      <c r="Z268" s="93" t="e">
        <f t="shared" si="150"/>
        <v>#DIV/0!</v>
      </c>
      <c r="AA268" s="93" t="e">
        <f t="shared" si="150"/>
        <v>#DIV/0!</v>
      </c>
      <c r="AB268" s="94" t="e">
        <f t="shared" si="150"/>
        <v>#DIV/0!</v>
      </c>
    </row>
    <row r="269" spans="1:28" ht="16.2" x14ac:dyDescent="0.3">
      <c r="B269" s="171"/>
      <c r="C269" s="172"/>
      <c r="D269" s="172"/>
      <c r="E269" s="172"/>
      <c r="F269" s="173"/>
      <c r="G269" s="176" t="s">
        <v>199</v>
      </c>
      <c r="H269" s="177"/>
      <c r="I269" s="95">
        <f>+I267</f>
        <v>0</v>
      </c>
      <c r="J269" s="96">
        <f>+I269+J267+0.01</f>
        <v>0.01</v>
      </c>
      <c r="K269" s="96">
        <f t="shared" ref="K269:AA270" si="151">+J269+K267</f>
        <v>0.01</v>
      </c>
      <c r="L269" s="96">
        <f t="shared" si="151"/>
        <v>0.01</v>
      </c>
      <c r="M269" s="96">
        <f t="shared" si="151"/>
        <v>0.01</v>
      </c>
      <c r="N269" s="96">
        <f t="shared" si="151"/>
        <v>0.01</v>
      </c>
      <c r="O269" s="96">
        <f t="shared" si="151"/>
        <v>0.01</v>
      </c>
      <c r="P269" s="96">
        <f t="shared" si="151"/>
        <v>0.01</v>
      </c>
      <c r="Q269" s="96">
        <f t="shared" si="151"/>
        <v>0.01</v>
      </c>
      <c r="R269" s="96">
        <f t="shared" si="151"/>
        <v>0.01</v>
      </c>
      <c r="S269" s="96">
        <f t="shared" si="151"/>
        <v>0.01</v>
      </c>
      <c r="T269" s="96">
        <f t="shared" si="151"/>
        <v>0.01</v>
      </c>
      <c r="U269" s="96">
        <f t="shared" si="151"/>
        <v>0.01</v>
      </c>
      <c r="V269" s="96">
        <f t="shared" si="151"/>
        <v>0.01</v>
      </c>
      <c r="W269" s="96">
        <f t="shared" si="151"/>
        <v>0.01</v>
      </c>
      <c r="X269" s="96">
        <f t="shared" si="151"/>
        <v>0.01</v>
      </c>
      <c r="Y269" s="96">
        <f t="shared" si="151"/>
        <v>0.01</v>
      </c>
      <c r="Z269" s="96">
        <f t="shared" si="151"/>
        <v>0.01</v>
      </c>
      <c r="AA269" s="96">
        <f t="shared" si="151"/>
        <v>0.01</v>
      </c>
      <c r="AB269" s="97">
        <f>+AA269+AB267</f>
        <v>0</v>
      </c>
    </row>
    <row r="270" spans="1:28" ht="16.8" thickBot="1" x14ac:dyDescent="0.35">
      <c r="B270" s="156"/>
      <c r="C270" s="157"/>
      <c r="D270" s="157"/>
      <c r="E270" s="157"/>
      <c r="F270" s="158"/>
      <c r="G270" s="178" t="s">
        <v>200</v>
      </c>
      <c r="H270" s="179"/>
      <c r="I270" s="98" t="e">
        <f>+I268</f>
        <v>#DIV/0!</v>
      </c>
      <c r="J270" s="99" t="e">
        <f>+I270+J268</f>
        <v>#DIV/0!</v>
      </c>
      <c r="K270" s="99" t="e">
        <f t="shared" si="151"/>
        <v>#DIV/0!</v>
      </c>
      <c r="L270" s="99" t="e">
        <f t="shared" si="151"/>
        <v>#DIV/0!</v>
      </c>
      <c r="M270" s="99" t="e">
        <f t="shared" si="151"/>
        <v>#DIV/0!</v>
      </c>
      <c r="N270" s="99" t="e">
        <f t="shared" si="151"/>
        <v>#DIV/0!</v>
      </c>
      <c r="O270" s="99" t="e">
        <f t="shared" si="151"/>
        <v>#DIV/0!</v>
      </c>
      <c r="P270" s="99" t="e">
        <f t="shared" si="151"/>
        <v>#DIV/0!</v>
      </c>
      <c r="Q270" s="99" t="e">
        <f t="shared" si="151"/>
        <v>#DIV/0!</v>
      </c>
      <c r="R270" s="99" t="e">
        <f t="shared" si="151"/>
        <v>#DIV/0!</v>
      </c>
      <c r="S270" s="99" t="e">
        <f t="shared" si="151"/>
        <v>#DIV/0!</v>
      </c>
      <c r="T270" s="99" t="e">
        <f t="shared" si="151"/>
        <v>#DIV/0!</v>
      </c>
      <c r="U270" s="99" t="e">
        <f t="shared" si="151"/>
        <v>#DIV/0!</v>
      </c>
      <c r="V270" s="99" t="e">
        <f t="shared" si="151"/>
        <v>#DIV/0!</v>
      </c>
      <c r="W270" s="99" t="e">
        <f t="shared" si="151"/>
        <v>#DIV/0!</v>
      </c>
      <c r="X270" s="99" t="e">
        <f t="shared" si="151"/>
        <v>#DIV/0!</v>
      </c>
      <c r="Y270" s="99" t="e">
        <f t="shared" si="151"/>
        <v>#DIV/0!</v>
      </c>
      <c r="Z270" s="99" t="e">
        <f t="shared" si="151"/>
        <v>#DIV/0!</v>
      </c>
      <c r="AA270" s="99" t="e">
        <f t="shared" si="151"/>
        <v>#DIV/0!</v>
      </c>
      <c r="AB270" s="100" t="e">
        <f>+AA270+AB268</f>
        <v>#DIV/0!</v>
      </c>
    </row>
    <row r="271" spans="1:28" ht="5.0999999999999996" customHeight="1" x14ac:dyDescent="0.3"/>
    <row r="272" spans="1:28" x14ac:dyDescent="0.3"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</row>
    <row r="273" spans="2:31" x14ac:dyDescent="0.3"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</row>
    <row r="274" spans="2:31" x14ac:dyDescent="0.3"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</row>
    <row r="275" spans="2:31" x14ac:dyDescent="0.3"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</row>
    <row r="276" spans="2:31" x14ac:dyDescent="0.3"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E276" s="105"/>
    </row>
    <row r="277" spans="2:31" x14ac:dyDescent="0.3"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</row>
    <row r="278" spans="2:31" x14ac:dyDescent="0.3">
      <c r="B278" s="161">
        <f>+PRESUPUESTO!B101</f>
        <v>0</v>
      </c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</row>
    <row r="279" spans="2:31" x14ac:dyDescent="0.3">
      <c r="B279" s="162">
        <f>+PRESUPUESTO!B102</f>
        <v>0</v>
      </c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</row>
    <row r="285" spans="2:31" x14ac:dyDescent="0.3">
      <c r="Z285" s="105">
        <f>+G265-PRESUPUESTO!G94</f>
        <v>0</v>
      </c>
    </row>
  </sheetData>
  <mergeCells count="776">
    <mergeCell ref="B278:AB278"/>
    <mergeCell ref="B279:AB279"/>
    <mergeCell ref="B263:E263"/>
    <mergeCell ref="F263:G263"/>
    <mergeCell ref="B265:F265"/>
    <mergeCell ref="G265:H265"/>
    <mergeCell ref="B267:F270"/>
    <mergeCell ref="G267:H267"/>
    <mergeCell ref="G268:H268"/>
    <mergeCell ref="G269:H269"/>
    <mergeCell ref="G270:H270"/>
    <mergeCell ref="H259:H260"/>
    <mergeCell ref="B261:B262"/>
    <mergeCell ref="C261:C262"/>
    <mergeCell ref="D261:D262"/>
    <mergeCell ref="E261:E262"/>
    <mergeCell ref="F261:F262"/>
    <mergeCell ref="G261:G262"/>
    <mergeCell ref="H261:H262"/>
    <mergeCell ref="B259:B260"/>
    <mergeCell ref="C259:C260"/>
    <mergeCell ref="D259:D260"/>
    <mergeCell ref="E259:E260"/>
    <mergeCell ref="F259:F260"/>
    <mergeCell ref="G259:G260"/>
    <mergeCell ref="H255:H256"/>
    <mergeCell ref="B257:B258"/>
    <mergeCell ref="C257:C258"/>
    <mergeCell ref="D257:D258"/>
    <mergeCell ref="E257:E258"/>
    <mergeCell ref="F257:F258"/>
    <mergeCell ref="G257:G258"/>
    <mergeCell ref="H257:H258"/>
    <mergeCell ref="B255:B256"/>
    <mergeCell ref="C255:C256"/>
    <mergeCell ref="D255:D256"/>
    <mergeCell ref="E255:E256"/>
    <mergeCell ref="F255:F256"/>
    <mergeCell ref="G255:G256"/>
    <mergeCell ref="H249:H250"/>
    <mergeCell ref="B251:E251"/>
    <mergeCell ref="F251:G251"/>
    <mergeCell ref="B253:B254"/>
    <mergeCell ref="C253:C254"/>
    <mergeCell ref="D253:D254"/>
    <mergeCell ref="E253:E254"/>
    <mergeCell ref="F253:F254"/>
    <mergeCell ref="G253:G254"/>
    <mergeCell ref="H253:H254"/>
    <mergeCell ref="B249:B250"/>
    <mergeCell ref="C249:C250"/>
    <mergeCell ref="D249:D250"/>
    <mergeCell ref="E249:E250"/>
    <mergeCell ref="F249:F250"/>
    <mergeCell ref="G249:G250"/>
    <mergeCell ref="H245:H246"/>
    <mergeCell ref="B247:B248"/>
    <mergeCell ref="C247:C248"/>
    <mergeCell ref="D247:D248"/>
    <mergeCell ref="E247:E248"/>
    <mergeCell ref="F247:F248"/>
    <mergeCell ref="G247:G248"/>
    <mergeCell ref="H247:H248"/>
    <mergeCell ref="B243:E243"/>
    <mergeCell ref="F243:G243"/>
    <mergeCell ref="B245:B246"/>
    <mergeCell ref="C245:C246"/>
    <mergeCell ref="D245:D246"/>
    <mergeCell ref="E245:E246"/>
    <mergeCell ref="F245:F246"/>
    <mergeCell ref="G245:G246"/>
    <mergeCell ref="H239:H240"/>
    <mergeCell ref="B241:B242"/>
    <mergeCell ref="C241:C242"/>
    <mergeCell ref="D241:D242"/>
    <mergeCell ref="E241:E242"/>
    <mergeCell ref="F241:F242"/>
    <mergeCell ref="G241:G242"/>
    <mergeCell ref="H241:H242"/>
    <mergeCell ref="B239:B240"/>
    <mergeCell ref="C239:C240"/>
    <mergeCell ref="D239:D240"/>
    <mergeCell ref="E239:E240"/>
    <mergeCell ref="F239:F240"/>
    <mergeCell ref="G239:G240"/>
    <mergeCell ref="H235:H236"/>
    <mergeCell ref="B237:B238"/>
    <mergeCell ref="C237:C238"/>
    <mergeCell ref="D237:D238"/>
    <mergeCell ref="E237:E238"/>
    <mergeCell ref="F237:F238"/>
    <mergeCell ref="G237:G238"/>
    <mergeCell ref="H237:H238"/>
    <mergeCell ref="B233:E233"/>
    <mergeCell ref="F233:G233"/>
    <mergeCell ref="B235:B236"/>
    <mergeCell ref="C235:C236"/>
    <mergeCell ref="D235:D236"/>
    <mergeCell ref="E235:E236"/>
    <mergeCell ref="F235:F236"/>
    <mergeCell ref="G235:G236"/>
    <mergeCell ref="H229:H230"/>
    <mergeCell ref="B231:B232"/>
    <mergeCell ref="C231:C232"/>
    <mergeCell ref="D231:D232"/>
    <mergeCell ref="E231:E232"/>
    <mergeCell ref="F231:F232"/>
    <mergeCell ref="G231:G232"/>
    <mergeCell ref="H231:H232"/>
    <mergeCell ref="B229:B230"/>
    <mergeCell ref="C229:C230"/>
    <mergeCell ref="D229:D230"/>
    <mergeCell ref="E229:E230"/>
    <mergeCell ref="F229:F230"/>
    <mergeCell ref="G229:G230"/>
    <mergeCell ref="H225:H226"/>
    <mergeCell ref="B227:B228"/>
    <mergeCell ref="C227:C228"/>
    <mergeCell ref="D227:D228"/>
    <mergeCell ref="E227:E228"/>
    <mergeCell ref="F227:F228"/>
    <mergeCell ref="G227:G228"/>
    <mergeCell ref="H227:H228"/>
    <mergeCell ref="B223:E223"/>
    <mergeCell ref="F223:G223"/>
    <mergeCell ref="B225:B226"/>
    <mergeCell ref="C225:C226"/>
    <mergeCell ref="D225:D226"/>
    <mergeCell ref="E225:E226"/>
    <mergeCell ref="F225:F226"/>
    <mergeCell ref="G225:G226"/>
    <mergeCell ref="H219:H220"/>
    <mergeCell ref="B221:B222"/>
    <mergeCell ref="C221:C222"/>
    <mergeCell ref="D221:D222"/>
    <mergeCell ref="E221:E222"/>
    <mergeCell ref="F221:F222"/>
    <mergeCell ref="G221:G222"/>
    <mergeCell ref="H221:H222"/>
    <mergeCell ref="B219:B220"/>
    <mergeCell ref="C219:C220"/>
    <mergeCell ref="D219:D220"/>
    <mergeCell ref="E219:E220"/>
    <mergeCell ref="F219:F220"/>
    <mergeCell ref="G219:G220"/>
    <mergeCell ref="H215:H216"/>
    <mergeCell ref="B217:B218"/>
    <mergeCell ref="C217:C218"/>
    <mergeCell ref="D217:D218"/>
    <mergeCell ref="E217:E218"/>
    <mergeCell ref="F217:F218"/>
    <mergeCell ref="G217:G218"/>
    <mergeCell ref="H217:H218"/>
    <mergeCell ref="B213:E213"/>
    <mergeCell ref="F213:G213"/>
    <mergeCell ref="B215:B216"/>
    <mergeCell ref="C215:C216"/>
    <mergeCell ref="D215:D216"/>
    <mergeCell ref="E215:E216"/>
    <mergeCell ref="F215:F216"/>
    <mergeCell ref="G215:G216"/>
    <mergeCell ref="H209:H210"/>
    <mergeCell ref="B211:B212"/>
    <mergeCell ref="C211:C212"/>
    <mergeCell ref="D211:D212"/>
    <mergeCell ref="E211:E212"/>
    <mergeCell ref="F211:F212"/>
    <mergeCell ref="G211:G212"/>
    <mergeCell ref="H211:H212"/>
    <mergeCell ref="B209:B210"/>
    <mergeCell ref="C209:C210"/>
    <mergeCell ref="D209:D210"/>
    <mergeCell ref="E209:E210"/>
    <mergeCell ref="F209:F210"/>
    <mergeCell ref="G209:G210"/>
    <mergeCell ref="H205:H206"/>
    <mergeCell ref="B207:B208"/>
    <mergeCell ref="C207:C208"/>
    <mergeCell ref="D207:D208"/>
    <mergeCell ref="E207:E208"/>
    <mergeCell ref="F207:F208"/>
    <mergeCell ref="G207:G208"/>
    <mergeCell ref="H207:H208"/>
    <mergeCell ref="B203:E203"/>
    <mergeCell ref="F203:G203"/>
    <mergeCell ref="B205:B206"/>
    <mergeCell ref="C205:C206"/>
    <mergeCell ref="D205:D206"/>
    <mergeCell ref="E205:E206"/>
    <mergeCell ref="F205:F206"/>
    <mergeCell ref="G205:G206"/>
    <mergeCell ref="H199:H200"/>
    <mergeCell ref="B201:B202"/>
    <mergeCell ref="C201:C202"/>
    <mergeCell ref="D201:D202"/>
    <mergeCell ref="E201:E202"/>
    <mergeCell ref="F201:F202"/>
    <mergeCell ref="G201:G202"/>
    <mergeCell ref="H201:H202"/>
    <mergeCell ref="B199:B200"/>
    <mergeCell ref="C199:C200"/>
    <mergeCell ref="D199:D200"/>
    <mergeCell ref="E199:E200"/>
    <mergeCell ref="F199:F200"/>
    <mergeCell ref="G199:G200"/>
    <mergeCell ref="H195:H196"/>
    <mergeCell ref="B197:B198"/>
    <mergeCell ref="C197:C198"/>
    <mergeCell ref="D197:D198"/>
    <mergeCell ref="E197:E198"/>
    <mergeCell ref="F197:F198"/>
    <mergeCell ref="G197:G198"/>
    <mergeCell ref="H197:H198"/>
    <mergeCell ref="B193:E193"/>
    <mergeCell ref="F193:G193"/>
    <mergeCell ref="B195:B196"/>
    <mergeCell ref="C195:C196"/>
    <mergeCell ref="D195:D196"/>
    <mergeCell ref="E195:E196"/>
    <mergeCell ref="F195:F196"/>
    <mergeCell ref="G195:G196"/>
    <mergeCell ref="H189:H190"/>
    <mergeCell ref="B191:B192"/>
    <mergeCell ref="C191:C192"/>
    <mergeCell ref="D191:D192"/>
    <mergeCell ref="E191:E192"/>
    <mergeCell ref="F191:F192"/>
    <mergeCell ref="G191:G192"/>
    <mergeCell ref="H191:H192"/>
    <mergeCell ref="B189:B190"/>
    <mergeCell ref="C189:C190"/>
    <mergeCell ref="D189:D190"/>
    <mergeCell ref="E189:E190"/>
    <mergeCell ref="F189:F190"/>
    <mergeCell ref="G189:G190"/>
    <mergeCell ref="H185:H186"/>
    <mergeCell ref="B187:B188"/>
    <mergeCell ref="C187:C188"/>
    <mergeCell ref="D187:D188"/>
    <mergeCell ref="E187:E188"/>
    <mergeCell ref="F187:F188"/>
    <mergeCell ref="G187:G188"/>
    <mergeCell ref="H187:H188"/>
    <mergeCell ref="B183:E183"/>
    <mergeCell ref="F183:G183"/>
    <mergeCell ref="B185:B186"/>
    <mergeCell ref="C185:C186"/>
    <mergeCell ref="D185:D186"/>
    <mergeCell ref="E185:E186"/>
    <mergeCell ref="F185:F186"/>
    <mergeCell ref="G185:G186"/>
    <mergeCell ref="H179:H180"/>
    <mergeCell ref="B181:B182"/>
    <mergeCell ref="C181:C182"/>
    <mergeCell ref="D181:D182"/>
    <mergeCell ref="E181:E182"/>
    <mergeCell ref="F181:F182"/>
    <mergeCell ref="G181:G182"/>
    <mergeCell ref="H181:H182"/>
    <mergeCell ref="B179:B180"/>
    <mergeCell ref="C179:C180"/>
    <mergeCell ref="D179:D180"/>
    <mergeCell ref="E179:E180"/>
    <mergeCell ref="F179:F180"/>
    <mergeCell ref="G179:G180"/>
    <mergeCell ref="H175:H176"/>
    <mergeCell ref="B177:B178"/>
    <mergeCell ref="C177:C178"/>
    <mergeCell ref="D177:D178"/>
    <mergeCell ref="E177:E178"/>
    <mergeCell ref="F177:F178"/>
    <mergeCell ref="G177:G178"/>
    <mergeCell ref="H177:H178"/>
    <mergeCell ref="B173:E173"/>
    <mergeCell ref="F173:G173"/>
    <mergeCell ref="B175:B176"/>
    <mergeCell ref="C175:C176"/>
    <mergeCell ref="D175:D176"/>
    <mergeCell ref="E175:E176"/>
    <mergeCell ref="F175:F176"/>
    <mergeCell ref="G175:G176"/>
    <mergeCell ref="H169:H170"/>
    <mergeCell ref="B171:B172"/>
    <mergeCell ref="C171:C172"/>
    <mergeCell ref="D171:D172"/>
    <mergeCell ref="E171:E172"/>
    <mergeCell ref="F171:F172"/>
    <mergeCell ref="G171:G172"/>
    <mergeCell ref="H171:H172"/>
    <mergeCell ref="B169:B170"/>
    <mergeCell ref="C169:C170"/>
    <mergeCell ref="D169:D170"/>
    <mergeCell ref="E169:E170"/>
    <mergeCell ref="F169:F170"/>
    <mergeCell ref="G169:G170"/>
    <mergeCell ref="B162:E162"/>
    <mergeCell ref="F162:G162"/>
    <mergeCell ref="H165:H166"/>
    <mergeCell ref="B167:B168"/>
    <mergeCell ref="C167:C168"/>
    <mergeCell ref="D167:D168"/>
    <mergeCell ref="E167:E168"/>
    <mergeCell ref="F167:F168"/>
    <mergeCell ref="G167:G168"/>
    <mergeCell ref="H167:H168"/>
    <mergeCell ref="B163:E163"/>
    <mergeCell ref="F163:G163"/>
    <mergeCell ref="B165:B166"/>
    <mergeCell ref="C165:C166"/>
    <mergeCell ref="D165:D166"/>
    <mergeCell ref="E165:E166"/>
    <mergeCell ref="F165:F166"/>
    <mergeCell ref="G165:G166"/>
    <mergeCell ref="H154:H155"/>
    <mergeCell ref="B160:B161"/>
    <mergeCell ref="C160:C161"/>
    <mergeCell ref="D160:D161"/>
    <mergeCell ref="E160:E161"/>
    <mergeCell ref="F160:F161"/>
    <mergeCell ref="G160:G161"/>
    <mergeCell ref="H160:H161"/>
    <mergeCell ref="B154:B155"/>
    <mergeCell ref="C154:C155"/>
    <mergeCell ref="D154:D155"/>
    <mergeCell ref="E154:E155"/>
    <mergeCell ref="F154:F155"/>
    <mergeCell ref="G154:G155"/>
    <mergeCell ref="B156:B157"/>
    <mergeCell ref="C156:C157"/>
    <mergeCell ref="D156:D157"/>
    <mergeCell ref="E156:E157"/>
    <mergeCell ref="F156:F157"/>
    <mergeCell ref="G156:G157"/>
    <mergeCell ref="H156:H157"/>
    <mergeCell ref="B158:B159"/>
    <mergeCell ref="C158:C159"/>
    <mergeCell ref="D158:D159"/>
    <mergeCell ref="H150:H151"/>
    <mergeCell ref="B152:B153"/>
    <mergeCell ref="C152:C153"/>
    <mergeCell ref="D152:D153"/>
    <mergeCell ref="E152:E153"/>
    <mergeCell ref="F152:F153"/>
    <mergeCell ref="G152:G153"/>
    <mergeCell ref="H152:H153"/>
    <mergeCell ref="B148:E148"/>
    <mergeCell ref="F148:G148"/>
    <mergeCell ref="B150:B151"/>
    <mergeCell ref="C150:C151"/>
    <mergeCell ref="D150:D151"/>
    <mergeCell ref="E150:E151"/>
    <mergeCell ref="F150:F151"/>
    <mergeCell ref="G150:G151"/>
    <mergeCell ref="B146:B147"/>
    <mergeCell ref="C146:C147"/>
    <mergeCell ref="D146:D147"/>
    <mergeCell ref="E146:E147"/>
    <mergeCell ref="F146:F147"/>
    <mergeCell ref="G146:G147"/>
    <mergeCell ref="H146:H147"/>
    <mergeCell ref="E142:E143"/>
    <mergeCell ref="F142:F143"/>
    <mergeCell ref="G142:G143"/>
    <mergeCell ref="H142:H143"/>
    <mergeCell ref="B144:B145"/>
    <mergeCell ref="C144:C145"/>
    <mergeCell ref="D144:D145"/>
    <mergeCell ref="E144:E145"/>
    <mergeCell ref="F144:F145"/>
    <mergeCell ref="G144:G145"/>
    <mergeCell ref="H144:H145"/>
    <mergeCell ref="B142:B143"/>
    <mergeCell ref="C142:C143"/>
    <mergeCell ref="D142:D143"/>
    <mergeCell ref="H140:H141"/>
    <mergeCell ref="B130:B131"/>
    <mergeCell ref="C130:C131"/>
    <mergeCell ref="D130:D131"/>
    <mergeCell ref="E130:E131"/>
    <mergeCell ref="F130:F131"/>
    <mergeCell ref="G130:G131"/>
    <mergeCell ref="H130:H131"/>
    <mergeCell ref="B140:B141"/>
    <mergeCell ref="C140:C141"/>
    <mergeCell ref="D140:D141"/>
    <mergeCell ref="E140:E141"/>
    <mergeCell ref="F140:F141"/>
    <mergeCell ref="G140:G141"/>
    <mergeCell ref="B136:B137"/>
    <mergeCell ref="B132:E132"/>
    <mergeCell ref="F132:G132"/>
    <mergeCell ref="B134:B135"/>
    <mergeCell ref="H136:H137"/>
    <mergeCell ref="B138:B139"/>
    <mergeCell ref="C138:C139"/>
    <mergeCell ref="D138:D139"/>
    <mergeCell ref="E138:E139"/>
    <mergeCell ref="F138:F139"/>
    <mergeCell ref="G138:G139"/>
    <mergeCell ref="H138:H139"/>
    <mergeCell ref="C136:C137"/>
    <mergeCell ref="D136:D137"/>
    <mergeCell ref="E136:E137"/>
    <mergeCell ref="F136:F137"/>
    <mergeCell ref="G136:G137"/>
    <mergeCell ref="H128:H129"/>
    <mergeCell ref="B128:B129"/>
    <mergeCell ref="C128:C129"/>
    <mergeCell ref="D128:D129"/>
    <mergeCell ref="E128:E129"/>
    <mergeCell ref="F128:F129"/>
    <mergeCell ref="G128:G129"/>
    <mergeCell ref="C134:C135"/>
    <mergeCell ref="D134:D135"/>
    <mergeCell ref="E134:E135"/>
    <mergeCell ref="F134:F135"/>
    <mergeCell ref="G134:G135"/>
    <mergeCell ref="H134:H135"/>
    <mergeCell ref="H122:H123"/>
    <mergeCell ref="B124:E124"/>
    <mergeCell ref="F124:G124"/>
    <mergeCell ref="B126:B127"/>
    <mergeCell ref="C126:C127"/>
    <mergeCell ref="D126:D127"/>
    <mergeCell ref="E126:E127"/>
    <mergeCell ref="F126:F127"/>
    <mergeCell ref="G126:G127"/>
    <mergeCell ref="H126:H127"/>
    <mergeCell ref="B122:B123"/>
    <mergeCell ref="C122:C123"/>
    <mergeCell ref="D122:D123"/>
    <mergeCell ref="E122:E123"/>
    <mergeCell ref="F122:F123"/>
    <mergeCell ref="G122:G123"/>
    <mergeCell ref="H120:H121"/>
    <mergeCell ref="C120:C121"/>
    <mergeCell ref="D120:D121"/>
    <mergeCell ref="E120:E121"/>
    <mergeCell ref="F120:F121"/>
    <mergeCell ref="G120:G121"/>
    <mergeCell ref="H118:H119"/>
    <mergeCell ref="B120:B121"/>
    <mergeCell ref="B116:E116"/>
    <mergeCell ref="F116:G116"/>
    <mergeCell ref="B118:B119"/>
    <mergeCell ref="C118:C119"/>
    <mergeCell ref="D118:D119"/>
    <mergeCell ref="E118:E119"/>
    <mergeCell ref="F118:F119"/>
    <mergeCell ref="G118:G119"/>
    <mergeCell ref="H114:H115"/>
    <mergeCell ref="C112:C113"/>
    <mergeCell ref="D112:D113"/>
    <mergeCell ref="E112:E113"/>
    <mergeCell ref="F112:F113"/>
    <mergeCell ref="G112:G113"/>
    <mergeCell ref="H112:H113"/>
    <mergeCell ref="H106:H107"/>
    <mergeCell ref="B108:E108"/>
    <mergeCell ref="F108:G108"/>
    <mergeCell ref="B110:B111"/>
    <mergeCell ref="H110:H111"/>
    <mergeCell ref="B106:B107"/>
    <mergeCell ref="C106:C107"/>
    <mergeCell ref="D106:D107"/>
    <mergeCell ref="E106:E107"/>
    <mergeCell ref="F106:F107"/>
    <mergeCell ref="G106:G107"/>
    <mergeCell ref="C110:C111"/>
    <mergeCell ref="D110:D111"/>
    <mergeCell ref="E110:E111"/>
    <mergeCell ref="F110:F111"/>
    <mergeCell ref="G110:G111"/>
    <mergeCell ref="D92:D93"/>
    <mergeCell ref="E92:E93"/>
    <mergeCell ref="F92:F93"/>
    <mergeCell ref="G92:G93"/>
    <mergeCell ref="H92:H93"/>
    <mergeCell ref="H104:H105"/>
    <mergeCell ref="B102:E102"/>
    <mergeCell ref="F102:G102"/>
    <mergeCell ref="B104:B105"/>
    <mergeCell ref="C104:C105"/>
    <mergeCell ref="D104:D105"/>
    <mergeCell ref="E104:E105"/>
    <mergeCell ref="F104:F105"/>
    <mergeCell ref="G104:G105"/>
    <mergeCell ref="H100:H101"/>
    <mergeCell ref="H68:H69"/>
    <mergeCell ref="B70:E70"/>
    <mergeCell ref="F70:G70"/>
    <mergeCell ref="B72:B73"/>
    <mergeCell ref="H72:H73"/>
    <mergeCell ref="H88:H89"/>
    <mergeCell ref="B96:E96"/>
    <mergeCell ref="F96:G96"/>
    <mergeCell ref="B98:B99"/>
    <mergeCell ref="C98:C99"/>
    <mergeCell ref="D98:D99"/>
    <mergeCell ref="E98:E99"/>
    <mergeCell ref="F98:F99"/>
    <mergeCell ref="G98:G99"/>
    <mergeCell ref="H98:H99"/>
    <mergeCell ref="B90:B91"/>
    <mergeCell ref="C90:C91"/>
    <mergeCell ref="D90:D91"/>
    <mergeCell ref="E90:E91"/>
    <mergeCell ref="F90:F91"/>
    <mergeCell ref="G90:G91"/>
    <mergeCell ref="H90:H91"/>
    <mergeCell ref="B92:B93"/>
    <mergeCell ref="C92:C93"/>
    <mergeCell ref="C80:C81"/>
    <mergeCell ref="D80:D81"/>
    <mergeCell ref="E80:E81"/>
    <mergeCell ref="F80:F81"/>
    <mergeCell ref="G80:G81"/>
    <mergeCell ref="B86:E86"/>
    <mergeCell ref="F86:G86"/>
    <mergeCell ref="B88:B89"/>
    <mergeCell ref="C88:C89"/>
    <mergeCell ref="D88:D89"/>
    <mergeCell ref="E88:E89"/>
    <mergeCell ref="F88:F89"/>
    <mergeCell ref="G88:G89"/>
    <mergeCell ref="G74:G75"/>
    <mergeCell ref="H74:H75"/>
    <mergeCell ref="H64:H65"/>
    <mergeCell ref="B66:B67"/>
    <mergeCell ref="H66:H67"/>
    <mergeCell ref="B62:E62"/>
    <mergeCell ref="F62:G62"/>
    <mergeCell ref="B64:B65"/>
    <mergeCell ref="B82:B83"/>
    <mergeCell ref="C82:C83"/>
    <mergeCell ref="D82:D83"/>
    <mergeCell ref="E82:E83"/>
    <mergeCell ref="F82:F83"/>
    <mergeCell ref="G82:G83"/>
    <mergeCell ref="H82:H83"/>
    <mergeCell ref="H76:H77"/>
    <mergeCell ref="B76:B77"/>
    <mergeCell ref="C76:C77"/>
    <mergeCell ref="D76:D77"/>
    <mergeCell ref="E76:E77"/>
    <mergeCell ref="F76:F77"/>
    <mergeCell ref="G76:G77"/>
    <mergeCell ref="H80:H81"/>
    <mergeCell ref="B80:B81"/>
    <mergeCell ref="C72:C73"/>
    <mergeCell ref="D72:D73"/>
    <mergeCell ref="E72:E73"/>
    <mergeCell ref="F72:F73"/>
    <mergeCell ref="G72:G73"/>
    <mergeCell ref="H84:H85"/>
    <mergeCell ref="B84:B85"/>
    <mergeCell ref="C84:C85"/>
    <mergeCell ref="D84:D85"/>
    <mergeCell ref="E84:E85"/>
    <mergeCell ref="F84:F85"/>
    <mergeCell ref="G84:G85"/>
    <mergeCell ref="H78:H79"/>
    <mergeCell ref="B78:B79"/>
    <mergeCell ref="C78:C79"/>
    <mergeCell ref="D78:D79"/>
    <mergeCell ref="E78:E79"/>
    <mergeCell ref="F78:F79"/>
    <mergeCell ref="G78:G79"/>
    <mergeCell ref="B74:B75"/>
    <mergeCell ref="C74:C75"/>
    <mergeCell ref="D74:D75"/>
    <mergeCell ref="E74:E75"/>
    <mergeCell ref="F74:F75"/>
    <mergeCell ref="B68:B69"/>
    <mergeCell ref="C68:C69"/>
    <mergeCell ref="D68:D69"/>
    <mergeCell ref="E68:E69"/>
    <mergeCell ref="F68:F69"/>
    <mergeCell ref="G68:G69"/>
    <mergeCell ref="C66:C67"/>
    <mergeCell ref="D66:D67"/>
    <mergeCell ref="E66:E67"/>
    <mergeCell ref="F66:F67"/>
    <mergeCell ref="G66:G67"/>
    <mergeCell ref="C64:C65"/>
    <mergeCell ref="D64:D65"/>
    <mergeCell ref="E64:E65"/>
    <mergeCell ref="F64:F65"/>
    <mergeCell ref="G64:G65"/>
    <mergeCell ref="B60:B61"/>
    <mergeCell ref="H60:H61"/>
    <mergeCell ref="C54:C55"/>
    <mergeCell ref="D54:D55"/>
    <mergeCell ref="E54:E55"/>
    <mergeCell ref="F54:F55"/>
    <mergeCell ref="G54:G55"/>
    <mergeCell ref="C60:C61"/>
    <mergeCell ref="D60:D61"/>
    <mergeCell ref="E60:E61"/>
    <mergeCell ref="F60:F61"/>
    <mergeCell ref="G60:G61"/>
    <mergeCell ref="C58:C59"/>
    <mergeCell ref="E48:E49"/>
    <mergeCell ref="F48:F49"/>
    <mergeCell ref="G48:G49"/>
    <mergeCell ref="B54:B55"/>
    <mergeCell ref="H54:H55"/>
    <mergeCell ref="H58:H59"/>
    <mergeCell ref="B56:E56"/>
    <mergeCell ref="F56:G56"/>
    <mergeCell ref="B58:B59"/>
    <mergeCell ref="H30:H31"/>
    <mergeCell ref="B32:B33"/>
    <mergeCell ref="C32:C33"/>
    <mergeCell ref="D32:D33"/>
    <mergeCell ref="E32:E33"/>
    <mergeCell ref="F32:F33"/>
    <mergeCell ref="G32:G33"/>
    <mergeCell ref="H32:H33"/>
    <mergeCell ref="B30:B31"/>
    <mergeCell ref="C30:C31"/>
    <mergeCell ref="D30:D31"/>
    <mergeCell ref="E30:E31"/>
    <mergeCell ref="F30:F31"/>
    <mergeCell ref="G30:G31"/>
    <mergeCell ref="H26:H27"/>
    <mergeCell ref="B28:B29"/>
    <mergeCell ref="C28:C29"/>
    <mergeCell ref="D28:D29"/>
    <mergeCell ref="E28:E29"/>
    <mergeCell ref="F28:F29"/>
    <mergeCell ref="G28:G29"/>
    <mergeCell ref="H28:H29"/>
    <mergeCell ref="B26:B27"/>
    <mergeCell ref="C26:C27"/>
    <mergeCell ref="D26:D27"/>
    <mergeCell ref="E26:E27"/>
    <mergeCell ref="F26:F27"/>
    <mergeCell ref="G26:G27"/>
    <mergeCell ref="H20:H21"/>
    <mergeCell ref="B16:B17"/>
    <mergeCell ref="C16:C17"/>
    <mergeCell ref="D16:D17"/>
    <mergeCell ref="E16:E17"/>
    <mergeCell ref="F16:F17"/>
    <mergeCell ref="G16:G17"/>
    <mergeCell ref="H22:H23"/>
    <mergeCell ref="B24:B25"/>
    <mergeCell ref="C24:C25"/>
    <mergeCell ref="D24:D25"/>
    <mergeCell ref="E24:E25"/>
    <mergeCell ref="F24:F25"/>
    <mergeCell ref="G24:G25"/>
    <mergeCell ref="H24:H25"/>
    <mergeCell ref="B22:B23"/>
    <mergeCell ref="C22:C23"/>
    <mergeCell ref="D22:D23"/>
    <mergeCell ref="E22:E23"/>
    <mergeCell ref="F22:F23"/>
    <mergeCell ref="G22:G23"/>
    <mergeCell ref="B2:AB2"/>
    <mergeCell ref="B4:C4"/>
    <mergeCell ref="D4:AB4"/>
    <mergeCell ref="B5:C5"/>
    <mergeCell ref="D5:AB5"/>
    <mergeCell ref="B6:AB6"/>
    <mergeCell ref="B8:AB8"/>
    <mergeCell ref="B9:AB9"/>
    <mergeCell ref="H16:H17"/>
    <mergeCell ref="B34:B35"/>
    <mergeCell ref="C34:C35"/>
    <mergeCell ref="D34:D35"/>
    <mergeCell ref="E34:E35"/>
    <mergeCell ref="F34:F35"/>
    <mergeCell ref="G34:G35"/>
    <mergeCell ref="H34:H35"/>
    <mergeCell ref="H14:H15"/>
    <mergeCell ref="B12:E12"/>
    <mergeCell ref="F12:G12"/>
    <mergeCell ref="B14:B15"/>
    <mergeCell ref="C14:C15"/>
    <mergeCell ref="D14:D15"/>
    <mergeCell ref="E14:E15"/>
    <mergeCell ref="F14:F15"/>
    <mergeCell ref="G14:G15"/>
    <mergeCell ref="C20:C21"/>
    <mergeCell ref="D20:D21"/>
    <mergeCell ref="E20:E21"/>
    <mergeCell ref="F20:F21"/>
    <mergeCell ref="G20:G21"/>
    <mergeCell ref="B18:E18"/>
    <mergeCell ref="F18:G18"/>
    <mergeCell ref="B20:B21"/>
    <mergeCell ref="B44:B45"/>
    <mergeCell ref="C44:C45"/>
    <mergeCell ref="D44:D45"/>
    <mergeCell ref="E44:E45"/>
    <mergeCell ref="F44:F45"/>
    <mergeCell ref="G44:G45"/>
    <mergeCell ref="H44:H45"/>
    <mergeCell ref="B36:B37"/>
    <mergeCell ref="C36:C37"/>
    <mergeCell ref="D36:D37"/>
    <mergeCell ref="E36:E37"/>
    <mergeCell ref="F36:F37"/>
    <mergeCell ref="G36:G37"/>
    <mergeCell ref="H36:H37"/>
    <mergeCell ref="B40:B41"/>
    <mergeCell ref="C40:C41"/>
    <mergeCell ref="D40:D41"/>
    <mergeCell ref="E40:E41"/>
    <mergeCell ref="F40:F41"/>
    <mergeCell ref="G40:G41"/>
    <mergeCell ref="H40:H41"/>
    <mergeCell ref="B38:B39"/>
    <mergeCell ref="C38:C39"/>
    <mergeCell ref="D38:D39"/>
    <mergeCell ref="E38:E39"/>
    <mergeCell ref="F38:F39"/>
    <mergeCell ref="G38:G39"/>
    <mergeCell ref="H38:H39"/>
    <mergeCell ref="B42:B43"/>
    <mergeCell ref="C42:C43"/>
    <mergeCell ref="D42:D43"/>
    <mergeCell ref="E42:E43"/>
    <mergeCell ref="F42:F43"/>
    <mergeCell ref="G42:G43"/>
    <mergeCell ref="H42:H43"/>
    <mergeCell ref="B46:B47"/>
    <mergeCell ref="C46:C47"/>
    <mergeCell ref="D46:D47"/>
    <mergeCell ref="E46:E47"/>
    <mergeCell ref="F46:F47"/>
    <mergeCell ref="G46:G47"/>
    <mergeCell ref="H46:H47"/>
    <mergeCell ref="D58:D59"/>
    <mergeCell ref="E58:E59"/>
    <mergeCell ref="F58:F59"/>
    <mergeCell ref="G58:G59"/>
    <mergeCell ref="H48:H49"/>
    <mergeCell ref="B50:E50"/>
    <mergeCell ref="F50:G50"/>
    <mergeCell ref="B52:B53"/>
    <mergeCell ref="C52:C53"/>
    <mergeCell ref="D52:D53"/>
    <mergeCell ref="E52:E53"/>
    <mergeCell ref="F52:F53"/>
    <mergeCell ref="G52:G53"/>
    <mergeCell ref="H52:H53"/>
    <mergeCell ref="B48:B49"/>
    <mergeCell ref="C48:C49"/>
    <mergeCell ref="D48:D49"/>
    <mergeCell ref="E158:E159"/>
    <mergeCell ref="F158:F159"/>
    <mergeCell ref="G158:G159"/>
    <mergeCell ref="H158:H159"/>
    <mergeCell ref="B94:B95"/>
    <mergeCell ref="C94:C95"/>
    <mergeCell ref="D94:D95"/>
    <mergeCell ref="E94:E95"/>
    <mergeCell ref="F94:F95"/>
    <mergeCell ref="G94:G95"/>
    <mergeCell ref="H94:H95"/>
    <mergeCell ref="B100:B101"/>
    <mergeCell ref="C100:C101"/>
    <mergeCell ref="D100:D101"/>
    <mergeCell ref="E100:E101"/>
    <mergeCell ref="F100:F101"/>
    <mergeCell ref="G100:G101"/>
    <mergeCell ref="B112:B113"/>
    <mergeCell ref="B114:B115"/>
    <mergeCell ref="C114:C115"/>
    <mergeCell ref="D114:D115"/>
    <mergeCell ref="E114:E115"/>
    <mergeCell ref="F114:F115"/>
    <mergeCell ref="G114:G115"/>
  </mergeCells>
  <conditionalFormatting sqref="A73">
    <cfRule type="cellIs" priority="730" operator="equal">
      <formula>100%</formula>
    </cfRule>
    <cfRule type="cellIs" dxfId="334" priority="731" operator="greaterThan">
      <formula>100%</formula>
    </cfRule>
    <cfRule type="cellIs" dxfId="333" priority="732" operator="lessThan">
      <formula>100%</formula>
    </cfRule>
  </conditionalFormatting>
  <conditionalFormatting sqref="A15">
    <cfRule type="cellIs" priority="745" operator="equal">
      <formula>100%</formula>
    </cfRule>
    <cfRule type="cellIs" dxfId="332" priority="746" operator="greaterThan">
      <formula>100%</formula>
    </cfRule>
    <cfRule type="cellIs" dxfId="331" priority="747" operator="lessThan">
      <formula>100%</formula>
    </cfRule>
  </conditionalFormatting>
  <conditionalFormatting sqref="A17">
    <cfRule type="cellIs" priority="742" operator="equal">
      <formula>100%</formula>
    </cfRule>
    <cfRule type="cellIs" dxfId="330" priority="743" operator="greaterThan">
      <formula>100%</formula>
    </cfRule>
    <cfRule type="cellIs" dxfId="329" priority="744" operator="lessThan">
      <formula>100%</formula>
    </cfRule>
  </conditionalFormatting>
  <conditionalFormatting sqref="A21">
    <cfRule type="cellIs" priority="739" operator="equal">
      <formula>100%</formula>
    </cfRule>
    <cfRule type="cellIs" dxfId="328" priority="740" operator="greaterThan">
      <formula>100%</formula>
    </cfRule>
    <cfRule type="cellIs" dxfId="327" priority="741" operator="lessThan">
      <formula>100%</formula>
    </cfRule>
  </conditionalFormatting>
  <conditionalFormatting sqref="A23">
    <cfRule type="cellIs" priority="736" operator="equal">
      <formula>100%</formula>
    </cfRule>
    <cfRule type="cellIs" dxfId="326" priority="737" operator="greaterThan">
      <formula>100%</formula>
    </cfRule>
    <cfRule type="cellIs" dxfId="325" priority="738" operator="lessThan">
      <formula>100%</formula>
    </cfRule>
  </conditionalFormatting>
  <conditionalFormatting sqref="A59">
    <cfRule type="cellIs" priority="733" operator="equal">
      <formula>100%</formula>
    </cfRule>
    <cfRule type="cellIs" dxfId="324" priority="734" operator="greaterThan">
      <formula>100%</formula>
    </cfRule>
    <cfRule type="cellIs" dxfId="323" priority="735" operator="lessThan">
      <formula>100%</formula>
    </cfRule>
  </conditionalFormatting>
  <conditionalFormatting sqref="A137 A135">
    <cfRule type="cellIs" priority="700" operator="equal">
      <formula>100%</formula>
    </cfRule>
    <cfRule type="cellIs" dxfId="322" priority="701" operator="greaterThan">
      <formula>100%</formula>
    </cfRule>
    <cfRule type="cellIs" dxfId="321" priority="702" operator="lessThan">
      <formula>100%</formula>
    </cfRule>
  </conditionalFormatting>
  <conditionalFormatting sqref="A89">
    <cfRule type="cellIs" priority="727" operator="equal">
      <formula>100%</formula>
    </cfRule>
    <cfRule type="cellIs" dxfId="320" priority="728" operator="greaterThan">
      <formula>100%</formula>
    </cfRule>
    <cfRule type="cellIs" dxfId="319" priority="729" operator="lessThan">
      <formula>100%</formula>
    </cfRule>
  </conditionalFormatting>
  <conditionalFormatting sqref="A131">
    <cfRule type="cellIs" priority="703" operator="equal">
      <formula>100%</formula>
    </cfRule>
    <cfRule type="cellIs" dxfId="318" priority="704" operator="greaterThan">
      <formula>100%</formula>
    </cfRule>
    <cfRule type="cellIs" dxfId="317" priority="705" operator="lessThan">
      <formula>100%</formula>
    </cfRule>
  </conditionalFormatting>
  <conditionalFormatting sqref="A151">
    <cfRule type="cellIs" priority="691" operator="equal">
      <formula>100%</formula>
    </cfRule>
    <cfRule type="cellIs" dxfId="316" priority="692" operator="greaterThan">
      <formula>100%</formula>
    </cfRule>
    <cfRule type="cellIs" dxfId="315" priority="693" operator="lessThan">
      <formula>100%</formula>
    </cfRule>
  </conditionalFormatting>
  <conditionalFormatting sqref="A111">
    <cfRule type="cellIs" priority="724" operator="equal">
      <formula>100%</formula>
    </cfRule>
    <cfRule type="cellIs" dxfId="314" priority="725" operator="greaterThan">
      <formula>100%</formula>
    </cfRule>
    <cfRule type="cellIs" dxfId="313" priority="726" operator="lessThan">
      <formula>100%</formula>
    </cfRule>
  </conditionalFormatting>
  <conditionalFormatting sqref="A127">
    <cfRule type="cellIs" priority="712" operator="equal">
      <formula>100%</formula>
    </cfRule>
    <cfRule type="cellIs" dxfId="312" priority="713" operator="greaterThan">
      <formula>100%</formula>
    </cfRule>
    <cfRule type="cellIs" dxfId="311" priority="714" operator="lessThan">
      <formula>100%</formula>
    </cfRule>
  </conditionalFormatting>
  <conditionalFormatting sqref="A139">
    <cfRule type="cellIs" priority="697" operator="equal">
      <formula>100%</formula>
    </cfRule>
    <cfRule type="cellIs" dxfId="310" priority="698" operator="greaterThan">
      <formula>100%</formula>
    </cfRule>
    <cfRule type="cellIs" dxfId="309" priority="699" operator="lessThan">
      <formula>100%</formula>
    </cfRule>
  </conditionalFormatting>
  <conditionalFormatting sqref="A121">
    <cfRule type="cellIs" priority="718" operator="equal">
      <formula>100%</formula>
    </cfRule>
    <cfRule type="cellIs" dxfId="308" priority="719" operator="greaterThan">
      <formula>100%</formula>
    </cfRule>
    <cfRule type="cellIs" dxfId="307" priority="720" operator="lessThan">
      <formula>100%</formula>
    </cfRule>
  </conditionalFormatting>
  <conditionalFormatting sqref="A155">
    <cfRule type="cellIs" priority="685" operator="equal">
      <formula>100%</formula>
    </cfRule>
    <cfRule type="cellIs" dxfId="306" priority="686" operator="greaterThan">
      <formula>100%</formula>
    </cfRule>
    <cfRule type="cellIs" dxfId="305" priority="687" operator="lessThan">
      <formula>100%</formula>
    </cfRule>
  </conditionalFormatting>
  <conditionalFormatting sqref="A147">
    <cfRule type="cellIs" priority="694" operator="equal">
      <formula>100%</formula>
    </cfRule>
    <cfRule type="cellIs" dxfId="304" priority="695" operator="greaterThan">
      <formula>100%</formula>
    </cfRule>
    <cfRule type="cellIs" dxfId="303" priority="696" operator="lessThan">
      <formula>100%</formula>
    </cfRule>
  </conditionalFormatting>
  <conditionalFormatting sqref="A129">
    <cfRule type="cellIs" priority="709" operator="equal">
      <formula>100%</formula>
    </cfRule>
    <cfRule type="cellIs" dxfId="302" priority="710" operator="greaterThan">
      <formula>100%</formula>
    </cfRule>
    <cfRule type="cellIs" dxfId="301" priority="711" operator="lessThan">
      <formula>100%</formula>
    </cfRule>
  </conditionalFormatting>
  <conditionalFormatting sqref="A119">
    <cfRule type="cellIs" priority="721" operator="equal">
      <formula>100%</formula>
    </cfRule>
    <cfRule type="cellIs" dxfId="300" priority="722" operator="greaterThan">
      <formula>100%</formula>
    </cfRule>
    <cfRule type="cellIs" dxfId="299" priority="723" operator="lessThan">
      <formula>100%</formula>
    </cfRule>
  </conditionalFormatting>
  <conditionalFormatting sqref="A123">
    <cfRule type="cellIs" priority="715" operator="equal">
      <formula>100%</formula>
    </cfRule>
    <cfRule type="cellIs" dxfId="298" priority="716" operator="greaterThan">
      <formula>100%</formula>
    </cfRule>
    <cfRule type="cellIs" dxfId="297" priority="717" operator="lessThan">
      <formula>100%</formula>
    </cfRule>
  </conditionalFormatting>
  <conditionalFormatting sqref="A153">
    <cfRule type="cellIs" priority="688" operator="equal">
      <formula>100%</formula>
    </cfRule>
    <cfRule type="cellIs" dxfId="296" priority="689" operator="greaterThan">
      <formula>100%</formula>
    </cfRule>
    <cfRule type="cellIs" dxfId="295" priority="690" operator="lessThan">
      <formula>100%</formula>
    </cfRule>
  </conditionalFormatting>
  <conditionalFormatting sqref="A161">
    <cfRule type="cellIs" priority="682" operator="equal">
      <formula>100%</formula>
    </cfRule>
    <cfRule type="cellIs" dxfId="294" priority="683" operator="greaterThan">
      <formula>100%</formula>
    </cfRule>
    <cfRule type="cellIs" dxfId="293" priority="684" operator="lessThan">
      <formula>100%</formula>
    </cfRule>
  </conditionalFormatting>
  <conditionalFormatting sqref="A168">
    <cfRule type="cellIs" priority="664" operator="equal">
      <formula>100%</formula>
    </cfRule>
    <cfRule type="cellIs" dxfId="292" priority="665" operator="greaterThan">
      <formula>100%</formula>
    </cfRule>
    <cfRule type="cellIs" dxfId="291" priority="666" operator="lessThan">
      <formula>100%</formula>
    </cfRule>
  </conditionalFormatting>
  <conditionalFormatting sqref="A166">
    <cfRule type="cellIs" priority="667" operator="equal">
      <formula>100%</formula>
    </cfRule>
    <cfRule type="cellIs" dxfId="290" priority="668" operator="greaterThan">
      <formula>100%</formula>
    </cfRule>
    <cfRule type="cellIs" dxfId="289" priority="669" operator="lessThan">
      <formula>100%</formula>
    </cfRule>
  </conditionalFormatting>
  <conditionalFormatting sqref="A172">
    <cfRule type="cellIs" priority="658" operator="equal">
      <formula>100%</formula>
    </cfRule>
    <cfRule type="cellIs" dxfId="288" priority="659" operator="greaterThan">
      <formula>100%</formula>
    </cfRule>
    <cfRule type="cellIs" dxfId="287" priority="660" operator="lessThan">
      <formula>100%</formula>
    </cfRule>
  </conditionalFormatting>
  <conditionalFormatting sqref="A196">
    <cfRule type="cellIs" priority="631" operator="equal">
      <formula>100%</formula>
    </cfRule>
    <cfRule type="cellIs" dxfId="286" priority="632" operator="greaterThan">
      <formula>100%</formula>
    </cfRule>
    <cfRule type="cellIs" dxfId="285" priority="633" operator="lessThan">
      <formula>100%</formula>
    </cfRule>
  </conditionalFormatting>
  <conditionalFormatting sqref="A170">
    <cfRule type="cellIs" priority="661" operator="equal">
      <formula>100%</formula>
    </cfRule>
    <cfRule type="cellIs" dxfId="284" priority="662" operator="greaterThan">
      <formula>100%</formula>
    </cfRule>
    <cfRule type="cellIs" dxfId="283" priority="663" operator="lessThan">
      <formula>100%</formula>
    </cfRule>
  </conditionalFormatting>
  <conditionalFormatting sqref="A176">
    <cfRule type="cellIs" priority="655" operator="equal">
      <formula>100%</formula>
    </cfRule>
    <cfRule type="cellIs" dxfId="282" priority="656" operator="greaterThan">
      <formula>100%</formula>
    </cfRule>
    <cfRule type="cellIs" dxfId="281" priority="657" operator="lessThan">
      <formula>100%</formula>
    </cfRule>
  </conditionalFormatting>
  <conditionalFormatting sqref="A178">
    <cfRule type="cellIs" priority="652" operator="equal">
      <formula>100%</formula>
    </cfRule>
    <cfRule type="cellIs" dxfId="280" priority="653" operator="greaterThan">
      <formula>100%</formula>
    </cfRule>
    <cfRule type="cellIs" dxfId="279" priority="654" operator="lessThan">
      <formula>100%</formula>
    </cfRule>
  </conditionalFormatting>
  <conditionalFormatting sqref="A180">
    <cfRule type="cellIs" priority="649" operator="equal">
      <formula>100%</formula>
    </cfRule>
    <cfRule type="cellIs" dxfId="278" priority="650" operator="greaterThan">
      <formula>100%</formula>
    </cfRule>
    <cfRule type="cellIs" dxfId="277" priority="651" operator="lessThan">
      <formula>100%</formula>
    </cfRule>
  </conditionalFormatting>
  <conditionalFormatting sqref="A182">
    <cfRule type="cellIs" priority="646" operator="equal">
      <formula>100%</formula>
    </cfRule>
    <cfRule type="cellIs" dxfId="276" priority="647" operator="greaterThan">
      <formula>100%</formula>
    </cfRule>
    <cfRule type="cellIs" dxfId="275" priority="648" operator="lessThan">
      <formula>100%</formula>
    </cfRule>
  </conditionalFormatting>
  <conditionalFormatting sqref="A186">
    <cfRule type="cellIs" priority="643" operator="equal">
      <formula>100%</formula>
    </cfRule>
    <cfRule type="cellIs" dxfId="274" priority="644" operator="greaterThan">
      <formula>100%</formula>
    </cfRule>
    <cfRule type="cellIs" dxfId="273" priority="645" operator="lessThan">
      <formula>100%</formula>
    </cfRule>
  </conditionalFormatting>
  <conditionalFormatting sqref="A188">
    <cfRule type="cellIs" priority="640" operator="equal">
      <formula>100%</formula>
    </cfRule>
    <cfRule type="cellIs" dxfId="272" priority="641" operator="greaterThan">
      <formula>100%</formula>
    </cfRule>
    <cfRule type="cellIs" dxfId="271" priority="642" operator="lessThan">
      <formula>100%</formula>
    </cfRule>
  </conditionalFormatting>
  <conditionalFormatting sqref="A190">
    <cfRule type="cellIs" priority="637" operator="equal">
      <formula>100%</formula>
    </cfRule>
    <cfRule type="cellIs" dxfId="270" priority="638" operator="greaterThan">
      <formula>100%</formula>
    </cfRule>
    <cfRule type="cellIs" dxfId="269" priority="639" operator="lessThan">
      <formula>100%</formula>
    </cfRule>
  </conditionalFormatting>
  <conditionalFormatting sqref="A192">
    <cfRule type="cellIs" priority="634" operator="equal">
      <formula>100%</formula>
    </cfRule>
    <cfRule type="cellIs" dxfId="268" priority="635" operator="greaterThan">
      <formula>100%</formula>
    </cfRule>
    <cfRule type="cellIs" dxfId="267" priority="636" operator="lessThan">
      <formula>100%</formula>
    </cfRule>
  </conditionalFormatting>
  <conditionalFormatting sqref="A206">
    <cfRule type="cellIs" priority="619" operator="equal">
      <formula>100%</formula>
    </cfRule>
    <cfRule type="cellIs" dxfId="266" priority="620" operator="greaterThan">
      <formula>100%</formula>
    </cfRule>
    <cfRule type="cellIs" dxfId="265" priority="621" operator="lessThan">
      <formula>100%</formula>
    </cfRule>
  </conditionalFormatting>
  <conditionalFormatting sqref="A198">
    <cfRule type="cellIs" priority="628" operator="equal">
      <formula>100%</formula>
    </cfRule>
    <cfRule type="cellIs" dxfId="264" priority="629" operator="greaterThan">
      <formula>100%</formula>
    </cfRule>
    <cfRule type="cellIs" dxfId="263" priority="630" operator="lessThan">
      <formula>100%</formula>
    </cfRule>
  </conditionalFormatting>
  <conditionalFormatting sqref="A200">
    <cfRule type="cellIs" priority="625" operator="equal">
      <formula>100%</formula>
    </cfRule>
    <cfRule type="cellIs" dxfId="262" priority="626" operator="greaterThan">
      <formula>100%</formula>
    </cfRule>
    <cfRule type="cellIs" dxfId="261" priority="627" operator="lessThan">
      <formula>100%</formula>
    </cfRule>
  </conditionalFormatting>
  <conditionalFormatting sqref="A202">
    <cfRule type="cellIs" priority="622" operator="equal">
      <formula>100%</formula>
    </cfRule>
    <cfRule type="cellIs" dxfId="260" priority="623" operator="greaterThan">
      <formula>100%</formula>
    </cfRule>
    <cfRule type="cellIs" dxfId="259" priority="624" operator="lessThan">
      <formula>100%</formula>
    </cfRule>
  </conditionalFormatting>
  <conditionalFormatting sqref="A208">
    <cfRule type="cellIs" priority="616" operator="equal">
      <formula>100%</formula>
    </cfRule>
    <cfRule type="cellIs" dxfId="258" priority="617" operator="greaterThan">
      <formula>100%</formula>
    </cfRule>
    <cfRule type="cellIs" dxfId="257" priority="618" operator="lessThan">
      <formula>100%</formula>
    </cfRule>
  </conditionalFormatting>
  <conditionalFormatting sqref="A210">
    <cfRule type="cellIs" priority="613" operator="equal">
      <formula>100%</formula>
    </cfRule>
    <cfRule type="cellIs" dxfId="256" priority="614" operator="greaterThan">
      <formula>100%</formula>
    </cfRule>
    <cfRule type="cellIs" dxfId="255" priority="615" operator="lessThan">
      <formula>100%</formula>
    </cfRule>
  </conditionalFormatting>
  <conditionalFormatting sqref="A212">
    <cfRule type="cellIs" priority="610" operator="equal">
      <formula>100%</formula>
    </cfRule>
    <cfRule type="cellIs" dxfId="254" priority="611" operator="greaterThan">
      <formula>100%</formula>
    </cfRule>
    <cfRule type="cellIs" dxfId="253" priority="612" operator="lessThan">
      <formula>100%</formula>
    </cfRule>
  </conditionalFormatting>
  <conditionalFormatting sqref="A216">
    <cfRule type="cellIs" priority="607" operator="equal">
      <formula>100%</formula>
    </cfRule>
    <cfRule type="cellIs" dxfId="252" priority="608" operator="greaterThan">
      <formula>100%</formula>
    </cfRule>
    <cfRule type="cellIs" dxfId="251" priority="609" operator="lessThan">
      <formula>100%</formula>
    </cfRule>
  </conditionalFormatting>
  <conditionalFormatting sqref="A218">
    <cfRule type="cellIs" priority="604" operator="equal">
      <formula>100%</formula>
    </cfRule>
    <cfRule type="cellIs" dxfId="250" priority="605" operator="greaterThan">
      <formula>100%</formula>
    </cfRule>
    <cfRule type="cellIs" dxfId="249" priority="606" operator="lessThan">
      <formula>100%</formula>
    </cfRule>
  </conditionalFormatting>
  <conditionalFormatting sqref="A220">
    <cfRule type="cellIs" priority="601" operator="equal">
      <formula>100%</formula>
    </cfRule>
    <cfRule type="cellIs" dxfId="248" priority="602" operator="greaterThan">
      <formula>100%</formula>
    </cfRule>
    <cfRule type="cellIs" dxfId="247" priority="603" operator="lessThan">
      <formula>100%</formula>
    </cfRule>
  </conditionalFormatting>
  <conditionalFormatting sqref="A222">
    <cfRule type="cellIs" priority="598" operator="equal">
      <formula>100%</formula>
    </cfRule>
    <cfRule type="cellIs" dxfId="246" priority="599" operator="greaterThan">
      <formula>100%</formula>
    </cfRule>
    <cfRule type="cellIs" dxfId="245" priority="600" operator="lessThan">
      <formula>100%</formula>
    </cfRule>
  </conditionalFormatting>
  <conditionalFormatting sqref="A226">
    <cfRule type="cellIs" priority="595" operator="equal">
      <formula>100%</formula>
    </cfRule>
    <cfRule type="cellIs" dxfId="244" priority="596" operator="greaterThan">
      <formula>100%</formula>
    </cfRule>
    <cfRule type="cellIs" dxfId="243" priority="597" operator="lessThan">
      <formula>100%</formula>
    </cfRule>
  </conditionalFormatting>
  <conditionalFormatting sqref="A228">
    <cfRule type="cellIs" priority="592" operator="equal">
      <formula>100%</formula>
    </cfRule>
    <cfRule type="cellIs" dxfId="242" priority="593" operator="greaterThan">
      <formula>100%</formula>
    </cfRule>
    <cfRule type="cellIs" dxfId="241" priority="594" operator="lessThan">
      <formula>100%</formula>
    </cfRule>
  </conditionalFormatting>
  <conditionalFormatting sqref="A230">
    <cfRule type="cellIs" priority="589" operator="equal">
      <formula>100%</formula>
    </cfRule>
    <cfRule type="cellIs" dxfId="240" priority="590" operator="greaterThan">
      <formula>100%</formula>
    </cfRule>
    <cfRule type="cellIs" dxfId="239" priority="591" operator="lessThan">
      <formula>100%</formula>
    </cfRule>
  </conditionalFormatting>
  <conditionalFormatting sqref="A232">
    <cfRule type="cellIs" priority="586" operator="equal">
      <formula>100%</formula>
    </cfRule>
    <cfRule type="cellIs" dxfId="238" priority="587" operator="greaterThan">
      <formula>100%</formula>
    </cfRule>
    <cfRule type="cellIs" dxfId="237" priority="588" operator="lessThan">
      <formula>100%</formula>
    </cfRule>
  </conditionalFormatting>
  <conditionalFormatting sqref="A236">
    <cfRule type="cellIs" priority="583" operator="equal">
      <formula>100%</formula>
    </cfRule>
    <cfRule type="cellIs" dxfId="236" priority="584" operator="greaterThan">
      <formula>100%</formula>
    </cfRule>
    <cfRule type="cellIs" dxfId="235" priority="585" operator="lessThan">
      <formula>100%</formula>
    </cfRule>
  </conditionalFormatting>
  <conditionalFormatting sqref="A238">
    <cfRule type="cellIs" priority="580" operator="equal">
      <formula>100%</formula>
    </cfRule>
    <cfRule type="cellIs" dxfId="234" priority="581" operator="greaterThan">
      <formula>100%</formula>
    </cfRule>
    <cfRule type="cellIs" dxfId="233" priority="582" operator="lessThan">
      <formula>100%</formula>
    </cfRule>
  </conditionalFormatting>
  <conditionalFormatting sqref="A240">
    <cfRule type="cellIs" priority="577" operator="equal">
      <formula>100%</formula>
    </cfRule>
    <cfRule type="cellIs" dxfId="232" priority="578" operator="greaterThan">
      <formula>100%</formula>
    </cfRule>
    <cfRule type="cellIs" dxfId="231" priority="579" operator="lessThan">
      <formula>100%</formula>
    </cfRule>
  </conditionalFormatting>
  <conditionalFormatting sqref="A242">
    <cfRule type="cellIs" priority="574" operator="equal">
      <formula>100%</formula>
    </cfRule>
    <cfRule type="cellIs" dxfId="230" priority="575" operator="greaterThan">
      <formula>100%</formula>
    </cfRule>
    <cfRule type="cellIs" dxfId="229" priority="576" operator="lessThan">
      <formula>100%</formula>
    </cfRule>
  </conditionalFormatting>
  <conditionalFormatting sqref="A246">
    <cfRule type="cellIs" priority="571" operator="equal">
      <formula>100%</formula>
    </cfRule>
    <cfRule type="cellIs" dxfId="228" priority="572" operator="greaterThan">
      <formula>100%</formula>
    </cfRule>
    <cfRule type="cellIs" dxfId="227" priority="573" operator="lessThan">
      <formula>100%</formula>
    </cfRule>
  </conditionalFormatting>
  <conditionalFormatting sqref="A248 A250">
    <cfRule type="cellIs" priority="568" operator="equal">
      <formula>100%</formula>
    </cfRule>
    <cfRule type="cellIs" dxfId="226" priority="569" operator="greaterThan">
      <formula>100%</formula>
    </cfRule>
    <cfRule type="cellIs" dxfId="225" priority="570" operator="lessThan">
      <formula>100%</formula>
    </cfRule>
  </conditionalFormatting>
  <conditionalFormatting sqref="A254">
    <cfRule type="cellIs" priority="565" operator="equal">
      <formula>100%</formula>
    </cfRule>
    <cfRule type="cellIs" dxfId="224" priority="566" operator="greaterThan">
      <formula>100%</formula>
    </cfRule>
    <cfRule type="cellIs" dxfId="223" priority="567" operator="lessThan">
      <formula>100%</formula>
    </cfRule>
  </conditionalFormatting>
  <conditionalFormatting sqref="A256 A258 A260 A262">
    <cfRule type="cellIs" priority="562" operator="equal">
      <formula>100%</formula>
    </cfRule>
    <cfRule type="cellIs" dxfId="222" priority="563" operator="greaterThan">
      <formula>100%</formula>
    </cfRule>
    <cfRule type="cellIs" dxfId="221" priority="564" operator="lessThan">
      <formula>100%</formula>
    </cfRule>
  </conditionalFormatting>
  <conditionalFormatting sqref="I255:AB255">
    <cfRule type="cellIs" dxfId="220" priority="432" operator="greaterThan">
      <formula>0</formula>
    </cfRule>
  </conditionalFormatting>
  <conditionalFormatting sqref="I58 K58:AB58">
    <cfRule type="cellIs" dxfId="219" priority="551" operator="equal">
      <formula>0</formula>
    </cfRule>
  </conditionalFormatting>
  <conditionalFormatting sqref="I58 K58:AB58">
    <cfRule type="cellIs" dxfId="218" priority="550" operator="greaterThan">
      <formula>0</formula>
    </cfRule>
  </conditionalFormatting>
  <conditionalFormatting sqref="I169:AB169">
    <cfRule type="cellIs" dxfId="217" priority="501" operator="equal">
      <formula>0</formula>
    </cfRule>
  </conditionalFormatting>
  <conditionalFormatting sqref="I169:AB169">
    <cfRule type="cellIs" dxfId="216" priority="500" operator="greaterThan">
      <formula>0</formula>
    </cfRule>
  </conditionalFormatting>
  <conditionalFormatting sqref="I171:AB171">
    <cfRule type="cellIs" dxfId="215" priority="499" operator="equal">
      <formula>0</formula>
    </cfRule>
  </conditionalFormatting>
  <conditionalFormatting sqref="I171:AB171">
    <cfRule type="cellIs" dxfId="214" priority="498" operator="greaterThan">
      <formula>0</formula>
    </cfRule>
  </conditionalFormatting>
  <conditionalFormatting sqref="I165:AB165">
    <cfRule type="cellIs" dxfId="213" priority="505" operator="equal">
      <formula>0</formula>
    </cfRule>
  </conditionalFormatting>
  <conditionalFormatting sqref="I165:AB165">
    <cfRule type="cellIs" dxfId="212" priority="504" operator="greaterThan">
      <formula>0</formula>
    </cfRule>
  </conditionalFormatting>
  <conditionalFormatting sqref="I167:AB167">
    <cfRule type="cellIs" dxfId="211" priority="503" operator="equal">
      <formula>0</formula>
    </cfRule>
  </conditionalFormatting>
  <conditionalFormatting sqref="I167:AB167">
    <cfRule type="cellIs" dxfId="210" priority="502" operator="greaterThan">
      <formula>0</formula>
    </cfRule>
  </conditionalFormatting>
  <conditionalFormatting sqref="I199:AB199">
    <cfRule type="cellIs" dxfId="209" priority="477" operator="equal">
      <formula>0</formula>
    </cfRule>
  </conditionalFormatting>
  <conditionalFormatting sqref="I199:AB199">
    <cfRule type="cellIs" dxfId="208" priority="476" operator="greaterThan">
      <formula>0</formula>
    </cfRule>
  </conditionalFormatting>
  <conditionalFormatting sqref="I175:AB175">
    <cfRule type="cellIs" dxfId="207" priority="497" operator="equal">
      <formula>0</formula>
    </cfRule>
  </conditionalFormatting>
  <conditionalFormatting sqref="I175:AB175">
    <cfRule type="cellIs" dxfId="206" priority="496" operator="greaterThan">
      <formula>0</formula>
    </cfRule>
  </conditionalFormatting>
  <conditionalFormatting sqref="I177:AB177">
    <cfRule type="cellIs" dxfId="205" priority="495" operator="equal">
      <formula>0</formula>
    </cfRule>
  </conditionalFormatting>
  <conditionalFormatting sqref="I177:AB177">
    <cfRule type="cellIs" dxfId="204" priority="494" operator="greaterThan">
      <formula>0</formula>
    </cfRule>
  </conditionalFormatting>
  <conditionalFormatting sqref="I179:AB179">
    <cfRule type="cellIs" dxfId="203" priority="493" operator="equal">
      <formula>0</formula>
    </cfRule>
  </conditionalFormatting>
  <conditionalFormatting sqref="I179:AB179">
    <cfRule type="cellIs" dxfId="202" priority="492" operator="greaterThan">
      <formula>0</formula>
    </cfRule>
  </conditionalFormatting>
  <conditionalFormatting sqref="I181:AB181">
    <cfRule type="cellIs" dxfId="201" priority="491" operator="equal">
      <formula>0</formula>
    </cfRule>
  </conditionalFormatting>
  <conditionalFormatting sqref="I181:AB181">
    <cfRule type="cellIs" dxfId="200" priority="490" operator="greaterThan">
      <formula>0</formula>
    </cfRule>
  </conditionalFormatting>
  <conditionalFormatting sqref="I185:AB185">
    <cfRule type="cellIs" dxfId="199" priority="489" operator="equal">
      <formula>0</formula>
    </cfRule>
  </conditionalFormatting>
  <conditionalFormatting sqref="I185:AB185">
    <cfRule type="cellIs" dxfId="198" priority="488" operator="greaterThan">
      <formula>0</formula>
    </cfRule>
  </conditionalFormatting>
  <conditionalFormatting sqref="I187:AB187">
    <cfRule type="cellIs" dxfId="197" priority="487" operator="equal">
      <formula>0</formula>
    </cfRule>
  </conditionalFormatting>
  <conditionalFormatting sqref="I187:AB187">
    <cfRule type="cellIs" dxfId="196" priority="486" operator="greaterThan">
      <formula>0</formula>
    </cfRule>
  </conditionalFormatting>
  <conditionalFormatting sqref="I189:AB189">
    <cfRule type="cellIs" dxfId="195" priority="485" operator="equal">
      <formula>0</formula>
    </cfRule>
  </conditionalFormatting>
  <conditionalFormatting sqref="I189:AB189">
    <cfRule type="cellIs" dxfId="194" priority="484" operator="greaterThan">
      <formula>0</formula>
    </cfRule>
  </conditionalFormatting>
  <conditionalFormatting sqref="I191:AB191">
    <cfRule type="cellIs" dxfId="193" priority="483" operator="equal">
      <formula>0</formula>
    </cfRule>
  </conditionalFormatting>
  <conditionalFormatting sqref="I191:AB191">
    <cfRule type="cellIs" dxfId="192" priority="482" operator="greaterThan">
      <formula>0</formula>
    </cfRule>
  </conditionalFormatting>
  <conditionalFormatting sqref="I195:AB195">
    <cfRule type="cellIs" dxfId="191" priority="481" operator="equal">
      <formula>0</formula>
    </cfRule>
  </conditionalFormatting>
  <conditionalFormatting sqref="I195:AB195">
    <cfRule type="cellIs" dxfId="190" priority="480" operator="greaterThan">
      <formula>0</formula>
    </cfRule>
  </conditionalFormatting>
  <conditionalFormatting sqref="I197:AB197">
    <cfRule type="cellIs" dxfId="189" priority="479" operator="equal">
      <formula>0</formula>
    </cfRule>
  </conditionalFormatting>
  <conditionalFormatting sqref="I197:AB197">
    <cfRule type="cellIs" dxfId="188" priority="478" operator="greaterThan">
      <formula>0</formula>
    </cfRule>
  </conditionalFormatting>
  <conditionalFormatting sqref="I209:AB209">
    <cfRule type="cellIs" dxfId="187" priority="469" operator="equal">
      <formula>0</formula>
    </cfRule>
  </conditionalFormatting>
  <conditionalFormatting sqref="I209:AB209">
    <cfRule type="cellIs" dxfId="186" priority="468" operator="greaterThan">
      <formula>0</formula>
    </cfRule>
  </conditionalFormatting>
  <conditionalFormatting sqref="I201:AB201">
    <cfRule type="cellIs" dxfId="185" priority="475" operator="equal">
      <formula>0</formula>
    </cfRule>
  </conditionalFormatting>
  <conditionalFormatting sqref="I201:AB201">
    <cfRule type="cellIs" dxfId="184" priority="474" operator="greaterThan">
      <formula>0</formula>
    </cfRule>
  </conditionalFormatting>
  <conditionalFormatting sqref="I205:AB205">
    <cfRule type="cellIs" dxfId="183" priority="473" operator="equal">
      <formula>0</formula>
    </cfRule>
  </conditionalFormatting>
  <conditionalFormatting sqref="I205:AB205">
    <cfRule type="cellIs" dxfId="182" priority="472" operator="greaterThan">
      <formula>0</formula>
    </cfRule>
  </conditionalFormatting>
  <conditionalFormatting sqref="I207:AB207">
    <cfRule type="cellIs" dxfId="181" priority="471" operator="equal">
      <formula>0</formula>
    </cfRule>
  </conditionalFormatting>
  <conditionalFormatting sqref="I207:AB207">
    <cfRule type="cellIs" dxfId="180" priority="470" operator="greaterThan">
      <formula>0</formula>
    </cfRule>
  </conditionalFormatting>
  <conditionalFormatting sqref="I211:AB211">
    <cfRule type="cellIs" dxfId="179" priority="467" operator="equal">
      <formula>0</formula>
    </cfRule>
  </conditionalFormatting>
  <conditionalFormatting sqref="I211:AB211">
    <cfRule type="cellIs" dxfId="178" priority="466" operator="greaterThan">
      <formula>0</formula>
    </cfRule>
  </conditionalFormatting>
  <conditionalFormatting sqref="I215:AB215">
    <cfRule type="cellIs" dxfId="177" priority="465" operator="equal">
      <formula>0</formula>
    </cfRule>
  </conditionalFormatting>
  <conditionalFormatting sqref="I215:AB215">
    <cfRule type="cellIs" dxfId="176" priority="464" operator="greaterThan">
      <formula>0</formula>
    </cfRule>
  </conditionalFormatting>
  <conditionalFormatting sqref="I217:AB217">
    <cfRule type="cellIs" dxfId="175" priority="463" operator="equal">
      <formula>0</formula>
    </cfRule>
  </conditionalFormatting>
  <conditionalFormatting sqref="I217:AB217">
    <cfRule type="cellIs" dxfId="174" priority="462" operator="greaterThan">
      <formula>0</formula>
    </cfRule>
  </conditionalFormatting>
  <conditionalFormatting sqref="I219:AB219">
    <cfRule type="cellIs" dxfId="173" priority="461" operator="equal">
      <formula>0</formula>
    </cfRule>
  </conditionalFormatting>
  <conditionalFormatting sqref="I219:AB219">
    <cfRule type="cellIs" dxfId="172" priority="460" operator="greaterThan">
      <formula>0</formula>
    </cfRule>
  </conditionalFormatting>
  <conditionalFormatting sqref="I221:AB221">
    <cfRule type="cellIs" dxfId="171" priority="459" operator="equal">
      <formula>0</formula>
    </cfRule>
  </conditionalFormatting>
  <conditionalFormatting sqref="I221:AB221">
    <cfRule type="cellIs" dxfId="170" priority="458" operator="greaterThan">
      <formula>0</formula>
    </cfRule>
  </conditionalFormatting>
  <conditionalFormatting sqref="I225:AB225">
    <cfRule type="cellIs" dxfId="169" priority="457" operator="equal">
      <formula>0</formula>
    </cfRule>
  </conditionalFormatting>
  <conditionalFormatting sqref="I225:AB225">
    <cfRule type="cellIs" dxfId="168" priority="456" operator="greaterThan">
      <formula>0</formula>
    </cfRule>
  </conditionalFormatting>
  <conditionalFormatting sqref="I227:AB227">
    <cfRule type="cellIs" dxfId="167" priority="455" operator="equal">
      <formula>0</formula>
    </cfRule>
  </conditionalFormatting>
  <conditionalFormatting sqref="I227:AB227">
    <cfRule type="cellIs" dxfId="166" priority="454" operator="greaterThan">
      <formula>0</formula>
    </cfRule>
  </conditionalFormatting>
  <conditionalFormatting sqref="I229:AB229">
    <cfRule type="cellIs" dxfId="165" priority="453" operator="equal">
      <formula>0</formula>
    </cfRule>
  </conditionalFormatting>
  <conditionalFormatting sqref="I229:AB229">
    <cfRule type="cellIs" dxfId="164" priority="452" operator="greaterThan">
      <formula>0</formula>
    </cfRule>
  </conditionalFormatting>
  <conditionalFormatting sqref="I231:AB231">
    <cfRule type="cellIs" dxfId="163" priority="451" operator="equal">
      <formula>0</formula>
    </cfRule>
  </conditionalFormatting>
  <conditionalFormatting sqref="I231:AB231">
    <cfRule type="cellIs" dxfId="162" priority="450" operator="greaterThan">
      <formula>0</formula>
    </cfRule>
  </conditionalFormatting>
  <conditionalFormatting sqref="I235:AB235">
    <cfRule type="cellIs" dxfId="161" priority="449" operator="equal">
      <formula>0</formula>
    </cfRule>
  </conditionalFormatting>
  <conditionalFormatting sqref="I235:AB235">
    <cfRule type="cellIs" dxfId="160" priority="448" operator="greaterThan">
      <formula>0</formula>
    </cfRule>
  </conditionalFormatting>
  <conditionalFormatting sqref="I237:AB237">
    <cfRule type="cellIs" dxfId="159" priority="447" operator="equal">
      <formula>0</formula>
    </cfRule>
  </conditionalFormatting>
  <conditionalFormatting sqref="I237:AB237">
    <cfRule type="cellIs" dxfId="158" priority="446" operator="greaterThan">
      <formula>0</formula>
    </cfRule>
  </conditionalFormatting>
  <conditionalFormatting sqref="I239:AB239">
    <cfRule type="cellIs" dxfId="157" priority="445" operator="equal">
      <formula>0</formula>
    </cfRule>
  </conditionalFormatting>
  <conditionalFormatting sqref="I239:AB239">
    <cfRule type="cellIs" dxfId="156" priority="444" operator="greaterThan">
      <formula>0</formula>
    </cfRule>
  </conditionalFormatting>
  <conditionalFormatting sqref="I241:AB241">
    <cfRule type="cellIs" dxfId="155" priority="443" operator="equal">
      <formula>0</formula>
    </cfRule>
  </conditionalFormatting>
  <conditionalFormatting sqref="I241:AB241">
    <cfRule type="cellIs" dxfId="154" priority="442" operator="greaterThan">
      <formula>0</formula>
    </cfRule>
  </conditionalFormatting>
  <conditionalFormatting sqref="I245:AB245">
    <cfRule type="cellIs" dxfId="153" priority="441" operator="equal">
      <formula>0</formula>
    </cfRule>
  </conditionalFormatting>
  <conditionalFormatting sqref="I245:AB245">
    <cfRule type="cellIs" dxfId="152" priority="440" operator="greaterThan">
      <formula>0</formula>
    </cfRule>
  </conditionalFormatting>
  <conditionalFormatting sqref="I247:AB247">
    <cfRule type="cellIs" dxfId="151" priority="439" operator="equal">
      <formula>0</formula>
    </cfRule>
  </conditionalFormatting>
  <conditionalFormatting sqref="I247:AB247">
    <cfRule type="cellIs" dxfId="150" priority="438" operator="greaterThan">
      <formula>0</formula>
    </cfRule>
  </conditionalFormatting>
  <conditionalFormatting sqref="I249:AB249">
    <cfRule type="cellIs" dxfId="149" priority="437" operator="equal">
      <formula>0</formula>
    </cfRule>
  </conditionalFormatting>
  <conditionalFormatting sqref="I249:AB249">
    <cfRule type="cellIs" dxfId="148" priority="436" operator="greaterThan">
      <formula>0</formula>
    </cfRule>
  </conditionalFormatting>
  <conditionalFormatting sqref="I253:AB253">
    <cfRule type="cellIs" dxfId="147" priority="435" operator="equal">
      <formula>0</formula>
    </cfRule>
  </conditionalFormatting>
  <conditionalFormatting sqref="I253:AB253">
    <cfRule type="cellIs" dxfId="146" priority="434" operator="greaterThan">
      <formula>0</formula>
    </cfRule>
  </conditionalFormatting>
  <conditionalFormatting sqref="I255:AB255">
    <cfRule type="cellIs" dxfId="145" priority="433" operator="equal">
      <formula>0</formula>
    </cfRule>
  </conditionalFormatting>
  <conditionalFormatting sqref="I259:AB259">
    <cfRule type="cellIs" dxfId="144" priority="431" operator="equal">
      <formula>0</formula>
    </cfRule>
  </conditionalFormatting>
  <conditionalFormatting sqref="I259:AB259">
    <cfRule type="cellIs" dxfId="143" priority="430" operator="greaterThan">
      <formula>0</formula>
    </cfRule>
  </conditionalFormatting>
  <conditionalFormatting sqref="I261:AB261">
    <cfRule type="cellIs" dxfId="142" priority="429" operator="equal">
      <formula>0</formula>
    </cfRule>
  </conditionalFormatting>
  <conditionalFormatting sqref="I261:AB261">
    <cfRule type="cellIs" dxfId="141" priority="428" operator="greaterThan">
      <formula>0</formula>
    </cfRule>
  </conditionalFormatting>
  <conditionalFormatting sqref="I257:AB257">
    <cfRule type="cellIs" dxfId="140" priority="426" operator="greaterThan">
      <formula>0</formula>
    </cfRule>
  </conditionalFormatting>
  <conditionalFormatting sqref="I257:AB257">
    <cfRule type="cellIs" dxfId="139" priority="427" operator="equal">
      <formula>0</formula>
    </cfRule>
  </conditionalFormatting>
  <conditionalFormatting sqref="I60 K60:AB60">
    <cfRule type="cellIs" dxfId="138" priority="381" operator="equal">
      <formula>0</formula>
    </cfRule>
  </conditionalFormatting>
  <conditionalFormatting sqref="I60 K60:AB60">
    <cfRule type="cellIs" dxfId="137" priority="380" operator="greaterThan">
      <formula>0</formula>
    </cfRule>
  </conditionalFormatting>
  <conditionalFormatting sqref="J58 J60">
    <cfRule type="cellIs" dxfId="136" priority="296" operator="equal">
      <formula>0</formula>
    </cfRule>
  </conditionalFormatting>
  <conditionalFormatting sqref="J58 J60">
    <cfRule type="cellIs" dxfId="135" priority="295" operator="greaterThan">
      <formula>0</formula>
    </cfRule>
  </conditionalFormatting>
  <conditionalFormatting sqref="J59 J61">
    <cfRule type="cellIs" dxfId="134" priority="294" operator="greaterThan">
      <formula>0</formula>
    </cfRule>
  </conditionalFormatting>
  <conditionalFormatting sqref="A35">
    <cfRule type="cellIs" priority="249" operator="equal">
      <formula>100%</formula>
    </cfRule>
    <cfRule type="cellIs" dxfId="133" priority="250" operator="greaterThan">
      <formula>100%</formula>
    </cfRule>
    <cfRule type="cellIs" dxfId="132" priority="251" operator="lessThan">
      <formula>100%</formula>
    </cfRule>
  </conditionalFormatting>
  <conditionalFormatting sqref="A85">
    <cfRule type="cellIs" priority="226" operator="equal">
      <formula>100%</formula>
    </cfRule>
    <cfRule type="cellIs" dxfId="131" priority="227" operator="greaterThan">
      <formula>100%</formula>
    </cfRule>
    <cfRule type="cellIs" dxfId="130" priority="228" operator="lessThan">
      <formula>100%</formula>
    </cfRule>
  </conditionalFormatting>
  <conditionalFormatting sqref="A83">
    <cfRule type="cellIs" priority="218" operator="equal">
      <formula>100%</formula>
    </cfRule>
    <cfRule type="cellIs" dxfId="129" priority="219" operator="greaterThan">
      <formula>100%</formula>
    </cfRule>
    <cfRule type="cellIs" dxfId="128" priority="220" operator="lessThan">
      <formula>100%</formula>
    </cfRule>
  </conditionalFormatting>
  <conditionalFormatting sqref="A77">
    <cfRule type="cellIs" priority="210" operator="equal">
      <formula>100%</formula>
    </cfRule>
    <cfRule type="cellIs" dxfId="127" priority="211" operator="greaterThan">
      <formula>100%</formula>
    </cfRule>
    <cfRule type="cellIs" dxfId="126" priority="212" operator="lessThan">
      <formula>100%</formula>
    </cfRule>
  </conditionalFormatting>
  <conditionalFormatting sqref="A75">
    <cfRule type="cellIs" priority="202" operator="equal">
      <formula>100%</formula>
    </cfRule>
    <cfRule type="cellIs" dxfId="125" priority="203" operator="greaterThan">
      <formula>100%</formula>
    </cfRule>
    <cfRule type="cellIs" dxfId="124" priority="204" operator="lessThan">
      <formula>100%</formula>
    </cfRule>
  </conditionalFormatting>
  <conditionalFormatting sqref="A81">
    <cfRule type="cellIs" priority="194" operator="equal">
      <formula>100%</formula>
    </cfRule>
    <cfRule type="cellIs" dxfId="123" priority="195" operator="greaterThan">
      <formula>100%</formula>
    </cfRule>
    <cfRule type="cellIs" dxfId="122" priority="196" operator="lessThan">
      <formula>100%</formula>
    </cfRule>
  </conditionalFormatting>
  <conditionalFormatting sqref="A79">
    <cfRule type="cellIs" priority="186" operator="equal">
      <formula>100%</formula>
    </cfRule>
    <cfRule type="cellIs" dxfId="121" priority="187" operator="greaterThan">
      <formula>100%</formula>
    </cfRule>
    <cfRule type="cellIs" dxfId="120" priority="188" operator="lessThan">
      <formula>100%</formula>
    </cfRule>
  </conditionalFormatting>
  <conditionalFormatting sqref="A95">
    <cfRule type="cellIs" priority="178" operator="equal">
      <formula>100%</formula>
    </cfRule>
    <cfRule type="cellIs" dxfId="119" priority="179" operator="greaterThan">
      <formula>100%</formula>
    </cfRule>
    <cfRule type="cellIs" dxfId="118" priority="180" operator="lessThan">
      <formula>100%</formula>
    </cfRule>
  </conditionalFormatting>
  <conditionalFormatting sqref="A93">
    <cfRule type="cellIs" priority="170" operator="equal">
      <formula>100%</formula>
    </cfRule>
    <cfRule type="cellIs" dxfId="117" priority="171" operator="greaterThan">
      <formula>100%</formula>
    </cfRule>
    <cfRule type="cellIs" dxfId="116" priority="172" operator="lessThan">
      <formula>100%</formula>
    </cfRule>
  </conditionalFormatting>
  <conditionalFormatting sqref="A91">
    <cfRule type="cellIs" priority="162" operator="equal">
      <formula>100%</formula>
    </cfRule>
    <cfRule type="cellIs" dxfId="115" priority="163" operator="greaterThan">
      <formula>100%</formula>
    </cfRule>
    <cfRule type="cellIs" dxfId="114" priority="164" operator="lessThan">
      <formula>100%</formula>
    </cfRule>
  </conditionalFormatting>
  <conditionalFormatting sqref="A101">
    <cfRule type="cellIs" priority="154" operator="equal">
      <formula>100%</formula>
    </cfRule>
    <cfRule type="cellIs" dxfId="113" priority="155" operator="greaterThan">
      <formula>100%</formula>
    </cfRule>
    <cfRule type="cellIs" dxfId="112" priority="156" operator="lessThan">
      <formula>100%</formula>
    </cfRule>
  </conditionalFormatting>
  <conditionalFormatting sqref="A141">
    <cfRule type="cellIs" priority="146" operator="equal">
      <formula>100%</formula>
    </cfRule>
    <cfRule type="cellIs" dxfId="111" priority="147" operator="greaterThan">
      <formula>100%</formula>
    </cfRule>
    <cfRule type="cellIs" dxfId="110" priority="148" operator="lessThan">
      <formula>100%</formula>
    </cfRule>
  </conditionalFormatting>
  <conditionalFormatting sqref="A145">
    <cfRule type="cellIs" priority="143" operator="equal">
      <formula>100%</formula>
    </cfRule>
    <cfRule type="cellIs" dxfId="109" priority="144" operator="greaterThan">
      <formula>100%</formula>
    </cfRule>
    <cfRule type="cellIs" dxfId="108" priority="145" operator="lessThan">
      <formula>100%</formula>
    </cfRule>
  </conditionalFormatting>
  <conditionalFormatting sqref="A143">
    <cfRule type="cellIs" priority="136" operator="equal">
      <formula>100%</formula>
    </cfRule>
    <cfRule type="cellIs" dxfId="107" priority="137" operator="greaterThan">
      <formula>100%</formula>
    </cfRule>
    <cfRule type="cellIs" dxfId="106" priority="138" operator="lessThan">
      <formula>100%</formula>
    </cfRule>
  </conditionalFormatting>
  <conditionalFormatting sqref="A159">
    <cfRule type="cellIs" priority="128" operator="equal">
      <formula>100%</formula>
    </cfRule>
    <cfRule type="cellIs" dxfId="105" priority="129" operator="greaterThan">
      <formula>100%</formula>
    </cfRule>
    <cfRule type="cellIs" dxfId="104" priority="130" operator="lessThan">
      <formula>100%</formula>
    </cfRule>
  </conditionalFormatting>
  <conditionalFormatting sqref="A157">
    <cfRule type="cellIs" priority="131" operator="equal">
      <formula>100%</formula>
    </cfRule>
    <cfRule type="cellIs" dxfId="103" priority="132" operator="greaterThan">
      <formula>100%</formula>
    </cfRule>
    <cfRule type="cellIs" dxfId="102" priority="133" operator="lessThan">
      <formula>100%</formula>
    </cfRule>
  </conditionalFormatting>
  <conditionalFormatting sqref="I15:AB15">
    <cfRule type="cellIs" dxfId="101" priority="114" operator="greaterThan">
      <formula>0</formula>
    </cfRule>
  </conditionalFormatting>
  <conditionalFormatting sqref="I14:AB14">
    <cfRule type="cellIs" dxfId="100" priority="113" operator="equal">
      <formula>0</formula>
    </cfRule>
  </conditionalFormatting>
  <conditionalFormatting sqref="I14:AB14">
    <cfRule type="cellIs" dxfId="99" priority="112" operator="greaterThan">
      <formula>0</formula>
    </cfRule>
  </conditionalFormatting>
  <conditionalFormatting sqref="I16:AB16">
    <cfRule type="cellIs" dxfId="98" priority="110" operator="equal">
      <formula>0</formula>
    </cfRule>
  </conditionalFormatting>
  <conditionalFormatting sqref="I16:AB16">
    <cfRule type="cellIs" dxfId="97" priority="109" operator="greaterThan">
      <formula>0</formula>
    </cfRule>
  </conditionalFormatting>
  <conditionalFormatting sqref="I17:AB17">
    <cfRule type="cellIs" dxfId="96" priority="111" operator="greaterThan">
      <formula>0</formula>
    </cfRule>
  </conditionalFormatting>
  <conditionalFormatting sqref="I21:AB21 I25:AB25 I29:AB29 I33:AB33 I37:AB37 I41:AB41 I45:AB45 I49:AB49">
    <cfRule type="cellIs" dxfId="95" priority="108" operator="greaterThan">
      <formula>0</formula>
    </cfRule>
  </conditionalFormatting>
  <conditionalFormatting sqref="I20:AB20 I24:AB24 I28:AB28 I32:AB32 I36:AB36 I40:AB40 I44:AB44 I48:AB48">
    <cfRule type="cellIs" dxfId="94" priority="107" operator="equal">
      <formula>0</formula>
    </cfRule>
  </conditionalFormatting>
  <conditionalFormatting sqref="I20:AB20 I24:AB24 I28:AB28 I32:AB32 I36:AB36 I40:AB40 I44:AB44 I48:AB48">
    <cfRule type="cellIs" dxfId="93" priority="106" operator="greaterThan">
      <formula>0</formula>
    </cfRule>
  </conditionalFormatting>
  <conditionalFormatting sqref="I22:AB22 I26:AB26 I30:AB30 I34:AB34 I38:AB38 I42:AB42 I46:AB46">
    <cfRule type="cellIs" dxfId="92" priority="104" operator="equal">
      <formula>0</formula>
    </cfRule>
  </conditionalFormatting>
  <conditionalFormatting sqref="I22:AB22 I26:AB26 I30:AB30 I34:AB34 I38:AB38 I42:AB42 I46:AB46">
    <cfRule type="cellIs" dxfId="91" priority="103" operator="greaterThan">
      <formula>0</formula>
    </cfRule>
  </conditionalFormatting>
  <conditionalFormatting sqref="AA23:AB23 AA27:AB27 AA31:AB31 AA35:AB35 AA39:AB39 AA43:AB43 AA47:AB47">
    <cfRule type="cellIs" dxfId="90" priority="105" operator="greaterThan">
      <formula>0</formula>
    </cfRule>
  </conditionalFormatting>
  <conditionalFormatting sqref="I53:AB53">
    <cfRule type="cellIs" dxfId="89" priority="102" operator="greaterThan">
      <formula>0</formula>
    </cfRule>
  </conditionalFormatting>
  <conditionalFormatting sqref="I52:AB52">
    <cfRule type="cellIs" dxfId="88" priority="101" operator="equal">
      <formula>0</formula>
    </cfRule>
  </conditionalFormatting>
  <conditionalFormatting sqref="I52:AB52">
    <cfRule type="cellIs" dxfId="87" priority="100" operator="greaterThan">
      <formula>0</formula>
    </cfRule>
  </conditionalFormatting>
  <conditionalFormatting sqref="I54:AB54">
    <cfRule type="cellIs" dxfId="86" priority="98" operator="equal">
      <formula>0</formula>
    </cfRule>
  </conditionalFormatting>
  <conditionalFormatting sqref="I54:AB54">
    <cfRule type="cellIs" dxfId="85" priority="97" operator="greaterThan">
      <formula>0</formula>
    </cfRule>
  </conditionalFormatting>
  <conditionalFormatting sqref="I55:AB55">
    <cfRule type="cellIs" dxfId="84" priority="99" operator="greaterThan">
      <formula>0</formula>
    </cfRule>
  </conditionalFormatting>
  <conditionalFormatting sqref="I65:AB65 I69:AB69">
    <cfRule type="cellIs" dxfId="83" priority="96" operator="greaterThan">
      <formula>0</formula>
    </cfRule>
  </conditionalFormatting>
  <conditionalFormatting sqref="I64:AB64 I68:AB68">
    <cfRule type="cellIs" dxfId="82" priority="95" operator="equal">
      <formula>0</formula>
    </cfRule>
  </conditionalFormatting>
  <conditionalFormatting sqref="I64:AB64 I68:AB68">
    <cfRule type="cellIs" dxfId="81" priority="94" operator="greaterThan">
      <formula>0</formula>
    </cfRule>
  </conditionalFormatting>
  <conditionalFormatting sqref="I66:AB66">
    <cfRule type="cellIs" dxfId="80" priority="92" operator="equal">
      <formula>0</formula>
    </cfRule>
  </conditionalFormatting>
  <conditionalFormatting sqref="I66:AB66">
    <cfRule type="cellIs" dxfId="79" priority="91" operator="greaterThan">
      <formula>0</formula>
    </cfRule>
  </conditionalFormatting>
  <conditionalFormatting sqref="I67:AB67">
    <cfRule type="cellIs" dxfId="78" priority="93" operator="greaterThan">
      <formula>0</formula>
    </cfRule>
  </conditionalFormatting>
  <conditionalFormatting sqref="I73:AB73 I79:AB79 I85:AB85 I77:AB77 I83:AB83">
    <cfRule type="cellIs" dxfId="77" priority="90" operator="greaterThan">
      <formula>0</formula>
    </cfRule>
  </conditionalFormatting>
  <conditionalFormatting sqref="I72:AB72 I78:AB78 I84:AB84 I76:AB76 I82:AB82">
    <cfRule type="cellIs" dxfId="76" priority="89" operator="equal">
      <formula>0</formula>
    </cfRule>
  </conditionalFormatting>
  <conditionalFormatting sqref="I72:AB72 I78:AB78 I84:AB84 I76:AB76 I82:AB82">
    <cfRule type="cellIs" dxfId="75" priority="88" operator="greaterThan">
      <formula>0</formula>
    </cfRule>
  </conditionalFormatting>
  <conditionalFormatting sqref="I74:AB74 I80:AB80">
    <cfRule type="cellIs" dxfId="74" priority="86" operator="equal">
      <formula>0</formula>
    </cfRule>
  </conditionalFormatting>
  <conditionalFormatting sqref="I74:AB74 I80:AB80">
    <cfRule type="cellIs" dxfId="73" priority="85" operator="greaterThan">
      <formula>0</formula>
    </cfRule>
  </conditionalFormatting>
  <conditionalFormatting sqref="I75:AB75 I81:AB81">
    <cfRule type="cellIs" dxfId="72" priority="87" operator="greaterThan">
      <formula>0</formula>
    </cfRule>
  </conditionalFormatting>
  <conditionalFormatting sqref="I89:AB89 I95:AB95 I93:AB93">
    <cfRule type="cellIs" dxfId="71" priority="84" operator="greaterThan">
      <formula>0</formula>
    </cfRule>
  </conditionalFormatting>
  <conditionalFormatting sqref="I88:AB88 I94:AB94 I92:AB92">
    <cfRule type="cellIs" dxfId="70" priority="83" operator="equal">
      <formula>0</formula>
    </cfRule>
  </conditionalFormatting>
  <conditionalFormatting sqref="I88:AB88 I94:AB94 I92:AB92">
    <cfRule type="cellIs" dxfId="69" priority="82" operator="greaterThan">
      <formula>0</formula>
    </cfRule>
  </conditionalFormatting>
  <conditionalFormatting sqref="I90:AB90">
    <cfRule type="cellIs" dxfId="68" priority="80" operator="equal">
      <formula>0</formula>
    </cfRule>
  </conditionalFormatting>
  <conditionalFormatting sqref="I90:AB90">
    <cfRule type="cellIs" dxfId="67" priority="79" operator="greaterThan">
      <formula>0</formula>
    </cfRule>
  </conditionalFormatting>
  <conditionalFormatting sqref="I91:AB91">
    <cfRule type="cellIs" dxfId="66" priority="81" operator="greaterThan">
      <formula>0</formula>
    </cfRule>
  </conditionalFormatting>
  <conditionalFormatting sqref="I99:AB99">
    <cfRule type="cellIs" dxfId="65" priority="78" operator="greaterThan">
      <formula>0</formula>
    </cfRule>
  </conditionalFormatting>
  <conditionalFormatting sqref="I98:AB98">
    <cfRule type="cellIs" dxfId="64" priority="77" operator="equal">
      <formula>0</formula>
    </cfRule>
  </conditionalFormatting>
  <conditionalFormatting sqref="I98:AB98">
    <cfRule type="cellIs" dxfId="63" priority="76" operator="greaterThan">
      <formula>0</formula>
    </cfRule>
  </conditionalFormatting>
  <conditionalFormatting sqref="I100:AB100">
    <cfRule type="cellIs" dxfId="62" priority="74" operator="equal">
      <formula>0</formula>
    </cfRule>
  </conditionalFormatting>
  <conditionalFormatting sqref="I100:AB100">
    <cfRule type="cellIs" dxfId="61" priority="73" operator="greaterThan">
      <formula>0</formula>
    </cfRule>
  </conditionalFormatting>
  <conditionalFormatting sqref="I101:AB101">
    <cfRule type="cellIs" dxfId="60" priority="75" operator="greaterThan">
      <formula>0</formula>
    </cfRule>
  </conditionalFormatting>
  <conditionalFormatting sqref="I105:AB105">
    <cfRule type="cellIs" dxfId="59" priority="72" operator="greaterThan">
      <formula>0</formula>
    </cfRule>
  </conditionalFormatting>
  <conditionalFormatting sqref="I104:AB104">
    <cfRule type="cellIs" dxfId="58" priority="71" operator="equal">
      <formula>0</formula>
    </cfRule>
  </conditionalFormatting>
  <conditionalFormatting sqref="I104:AB104">
    <cfRule type="cellIs" dxfId="57" priority="70" operator="greaterThan">
      <formula>0</formula>
    </cfRule>
  </conditionalFormatting>
  <conditionalFormatting sqref="I106:AB106">
    <cfRule type="cellIs" dxfId="56" priority="68" operator="equal">
      <formula>0</formula>
    </cfRule>
  </conditionalFormatting>
  <conditionalFormatting sqref="I106:AB106">
    <cfRule type="cellIs" dxfId="55" priority="67" operator="greaterThan">
      <formula>0</formula>
    </cfRule>
  </conditionalFormatting>
  <conditionalFormatting sqref="I107:Z107">
    <cfRule type="cellIs" dxfId="54" priority="69" operator="greaterThan">
      <formula>0</formula>
    </cfRule>
  </conditionalFormatting>
  <conditionalFormatting sqref="I111:Z111 I115:Z115">
    <cfRule type="cellIs" dxfId="53" priority="66" operator="greaterThan">
      <formula>0</formula>
    </cfRule>
  </conditionalFormatting>
  <conditionalFormatting sqref="I110:AB110 I114:AB114">
    <cfRule type="cellIs" dxfId="52" priority="65" operator="equal">
      <formula>0</formula>
    </cfRule>
  </conditionalFormatting>
  <conditionalFormatting sqref="I110:AB110 I114:AB114">
    <cfRule type="cellIs" dxfId="51" priority="64" operator="greaterThan">
      <formula>0</formula>
    </cfRule>
  </conditionalFormatting>
  <conditionalFormatting sqref="I112:AB112">
    <cfRule type="cellIs" dxfId="50" priority="62" operator="equal">
      <formula>0</formula>
    </cfRule>
  </conditionalFormatting>
  <conditionalFormatting sqref="I112:AB112">
    <cfRule type="cellIs" dxfId="49" priority="61" operator="greaterThan">
      <formula>0</formula>
    </cfRule>
  </conditionalFormatting>
  <conditionalFormatting sqref="I113:Z113">
    <cfRule type="cellIs" dxfId="48" priority="63" operator="greaterThan">
      <formula>0</formula>
    </cfRule>
  </conditionalFormatting>
  <conditionalFormatting sqref="I119:Z119 I123:Z123">
    <cfRule type="cellIs" dxfId="47" priority="60" operator="greaterThan">
      <formula>0</formula>
    </cfRule>
  </conditionalFormatting>
  <conditionalFormatting sqref="I118:AB118 I122:AB122">
    <cfRule type="cellIs" dxfId="46" priority="59" operator="equal">
      <formula>0</formula>
    </cfRule>
  </conditionalFormatting>
  <conditionalFormatting sqref="I118:AB118 I122:AB122">
    <cfRule type="cellIs" dxfId="45" priority="58" operator="greaterThan">
      <formula>0</formula>
    </cfRule>
  </conditionalFormatting>
  <conditionalFormatting sqref="I120:AB120">
    <cfRule type="cellIs" dxfId="44" priority="56" operator="equal">
      <formula>0</formula>
    </cfRule>
  </conditionalFormatting>
  <conditionalFormatting sqref="I120:AB120">
    <cfRule type="cellIs" dxfId="43" priority="55" operator="greaterThan">
      <formula>0</formula>
    </cfRule>
  </conditionalFormatting>
  <conditionalFormatting sqref="I121:Z121">
    <cfRule type="cellIs" dxfId="42" priority="57" operator="greaterThan">
      <formula>0</formula>
    </cfRule>
  </conditionalFormatting>
  <conditionalFormatting sqref="I127:Z127 I131:Z131">
    <cfRule type="cellIs" dxfId="41" priority="54" operator="greaterThan">
      <formula>0</formula>
    </cfRule>
  </conditionalFormatting>
  <conditionalFormatting sqref="I126:AB126 I130:AB130">
    <cfRule type="cellIs" dxfId="40" priority="53" operator="equal">
      <formula>0</formula>
    </cfRule>
  </conditionalFormatting>
  <conditionalFormatting sqref="I126:AB126 I130:AB130">
    <cfRule type="cellIs" dxfId="39" priority="52" operator="greaterThan">
      <formula>0</formula>
    </cfRule>
  </conditionalFormatting>
  <conditionalFormatting sqref="I128:AB128">
    <cfRule type="cellIs" dxfId="38" priority="50" operator="equal">
      <formula>0</formula>
    </cfRule>
  </conditionalFormatting>
  <conditionalFormatting sqref="I128:AB128">
    <cfRule type="cellIs" dxfId="37" priority="49" operator="greaterThan">
      <formula>0</formula>
    </cfRule>
  </conditionalFormatting>
  <conditionalFormatting sqref="I129:Z129">
    <cfRule type="cellIs" dxfId="36" priority="51" operator="greaterThan">
      <formula>0</formula>
    </cfRule>
  </conditionalFormatting>
  <conditionalFormatting sqref="I135:Z135 I141:Z141 I147:Z147 I139:Z139 I145:Z145">
    <cfRule type="cellIs" dxfId="35" priority="48" operator="greaterThan">
      <formula>0</formula>
    </cfRule>
  </conditionalFormatting>
  <conditionalFormatting sqref="I134:AB134 I140:AB140 I146:AB146 I138:AB138 I144:AB144">
    <cfRule type="cellIs" dxfId="34" priority="47" operator="equal">
      <formula>0</formula>
    </cfRule>
  </conditionalFormatting>
  <conditionalFormatting sqref="I134:AB134 I140:AB140 I146:AB146 I138:AB138 I144:AB144">
    <cfRule type="cellIs" dxfId="33" priority="46" operator="greaterThan">
      <formula>0</formula>
    </cfRule>
  </conditionalFormatting>
  <conditionalFormatting sqref="I136:AB136 I142:AB142">
    <cfRule type="cellIs" dxfId="32" priority="44" operator="equal">
      <formula>0</formula>
    </cfRule>
  </conditionalFormatting>
  <conditionalFormatting sqref="I136:AB136 I142:AB142">
    <cfRule type="cellIs" dxfId="31" priority="43" operator="greaterThan">
      <formula>0</formula>
    </cfRule>
  </conditionalFormatting>
  <conditionalFormatting sqref="I137:Z137 I143:Z143">
    <cfRule type="cellIs" dxfId="30" priority="45" operator="greaterThan">
      <formula>0</formula>
    </cfRule>
  </conditionalFormatting>
  <conditionalFormatting sqref="I151:AB151 I157:AB157 I155:AB155 I161:AB161">
    <cfRule type="cellIs" dxfId="29" priority="42" operator="greaterThan">
      <formula>0</formula>
    </cfRule>
  </conditionalFormatting>
  <conditionalFormatting sqref="I150:AB150 I156:AB156 I154:AB154 I160:AB160">
    <cfRule type="cellIs" dxfId="28" priority="41" operator="equal">
      <formula>0</formula>
    </cfRule>
  </conditionalFormatting>
  <conditionalFormatting sqref="I150:AB150 I156:AB156 I154:AB154 I160:AB160">
    <cfRule type="cellIs" dxfId="27" priority="40" operator="greaterThan">
      <formula>0</formula>
    </cfRule>
  </conditionalFormatting>
  <conditionalFormatting sqref="I152:AB152 I158:AB158">
    <cfRule type="cellIs" dxfId="26" priority="38" operator="equal">
      <formula>0</formula>
    </cfRule>
  </conditionalFormatting>
  <conditionalFormatting sqref="I152:AB152 I158:AB158">
    <cfRule type="cellIs" dxfId="25" priority="37" operator="greaterThan">
      <formula>0</formula>
    </cfRule>
  </conditionalFormatting>
  <conditionalFormatting sqref="I153:AB153 I159:AB159">
    <cfRule type="cellIs" dxfId="24" priority="39" operator="greaterThan">
      <formula>0</formula>
    </cfRule>
  </conditionalFormatting>
  <conditionalFormatting sqref="I23:Z23">
    <cfRule type="cellIs" dxfId="23" priority="30" operator="greaterThan">
      <formula>0</formula>
    </cfRule>
  </conditionalFormatting>
  <conditionalFormatting sqref="I27:Z27">
    <cfRule type="cellIs" dxfId="22" priority="29" operator="greaterThan">
      <formula>0</formula>
    </cfRule>
  </conditionalFormatting>
  <conditionalFormatting sqref="I31:Z31">
    <cfRule type="cellIs" dxfId="21" priority="28" operator="greaterThan">
      <formula>0</formula>
    </cfRule>
  </conditionalFormatting>
  <conditionalFormatting sqref="I35:Z35">
    <cfRule type="cellIs" dxfId="20" priority="27" operator="greaterThan">
      <formula>0</formula>
    </cfRule>
  </conditionalFormatting>
  <conditionalFormatting sqref="I39:Z39">
    <cfRule type="cellIs" dxfId="19" priority="26" operator="greaterThan">
      <formula>0</formula>
    </cfRule>
  </conditionalFormatting>
  <conditionalFormatting sqref="I43:Z43">
    <cfRule type="cellIs" dxfId="18" priority="25" operator="greaterThan">
      <formula>0</formula>
    </cfRule>
  </conditionalFormatting>
  <conditionalFormatting sqref="I47:Z47">
    <cfRule type="cellIs" dxfId="17" priority="24" operator="greaterThan">
      <formula>0</formula>
    </cfRule>
  </conditionalFormatting>
  <conditionalFormatting sqref="AA107:AB107">
    <cfRule type="cellIs" dxfId="16" priority="23" operator="greaterThan">
      <formula>0</formula>
    </cfRule>
  </conditionalFormatting>
  <conditionalFormatting sqref="AA111:AB111">
    <cfRule type="cellIs" dxfId="15" priority="22" operator="greaterThan">
      <formula>0</formula>
    </cfRule>
  </conditionalFormatting>
  <conditionalFormatting sqref="AA113:AB113">
    <cfRule type="cellIs" dxfId="14" priority="21" operator="greaterThan">
      <formula>0</formula>
    </cfRule>
  </conditionalFormatting>
  <conditionalFormatting sqref="AA115:AB115">
    <cfRule type="cellIs" dxfId="13" priority="20" operator="greaterThan">
      <formula>0</formula>
    </cfRule>
  </conditionalFormatting>
  <conditionalFormatting sqref="AA119:AB119">
    <cfRule type="cellIs" dxfId="12" priority="19" operator="greaterThan">
      <formula>0</formula>
    </cfRule>
  </conditionalFormatting>
  <conditionalFormatting sqref="AA121:AB121">
    <cfRule type="cellIs" dxfId="11" priority="18" operator="greaterThan">
      <formula>0</formula>
    </cfRule>
  </conditionalFormatting>
  <conditionalFormatting sqref="AA123:AB123">
    <cfRule type="cellIs" dxfId="10" priority="17" operator="greaterThan">
      <formula>0</formula>
    </cfRule>
  </conditionalFormatting>
  <conditionalFormatting sqref="AA127:AB127">
    <cfRule type="cellIs" dxfId="9" priority="16" operator="greaterThan">
      <formula>0</formula>
    </cfRule>
  </conditionalFormatting>
  <conditionalFormatting sqref="AA129:AB129">
    <cfRule type="cellIs" dxfId="8" priority="15" operator="greaterThan">
      <formula>0</formula>
    </cfRule>
  </conditionalFormatting>
  <conditionalFormatting sqref="AA131:AB131">
    <cfRule type="cellIs" dxfId="7" priority="14" operator="greaterThan">
      <formula>0</formula>
    </cfRule>
  </conditionalFormatting>
  <conditionalFormatting sqref="AA135:AB135">
    <cfRule type="cellIs" dxfId="6" priority="13" operator="greaterThan">
      <formula>0</formula>
    </cfRule>
  </conditionalFormatting>
  <conditionalFormatting sqref="AA137:AB137">
    <cfRule type="cellIs" dxfId="5" priority="12" operator="greaterThan">
      <formula>0</formula>
    </cfRule>
  </conditionalFormatting>
  <conditionalFormatting sqref="AA139:AB139">
    <cfRule type="cellIs" dxfId="4" priority="11" operator="greaterThan">
      <formula>0</formula>
    </cfRule>
  </conditionalFormatting>
  <conditionalFormatting sqref="AA141:AB141">
    <cfRule type="cellIs" dxfId="3" priority="10" operator="greaterThan">
      <formula>0</formula>
    </cfRule>
  </conditionalFormatting>
  <conditionalFormatting sqref="AA143:AB143">
    <cfRule type="cellIs" dxfId="2" priority="9" operator="greaterThan">
      <formula>0</formula>
    </cfRule>
  </conditionalFormatting>
  <conditionalFormatting sqref="AA145:AB145">
    <cfRule type="cellIs" dxfId="1" priority="8" operator="greaterThan">
      <formula>0</formula>
    </cfRule>
  </conditionalFormatting>
  <conditionalFormatting sqref="AA147:AB147">
    <cfRule type="cellIs" dxfId="0" priority="7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3" manualBreakCount="3">
    <brk id="47" max="27" man="1"/>
    <brk id="95" max="27" man="1"/>
    <brk id="145" max="2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071EA-AE42-4E9A-9C3E-DF1AB839C69C}">
  <dimension ref="B3:I29"/>
  <sheetViews>
    <sheetView topLeftCell="A6" workbookViewId="0">
      <selection activeCell="J24" sqref="J24"/>
    </sheetView>
  </sheetViews>
  <sheetFormatPr baseColWidth="10" defaultRowHeight="14.4" x14ac:dyDescent="0.3"/>
  <cols>
    <col min="8" max="8" width="33.44140625" customWidth="1"/>
  </cols>
  <sheetData>
    <row r="3" spans="2:9" x14ac:dyDescent="0.3">
      <c r="B3">
        <f>15*7</f>
        <v>105</v>
      </c>
      <c r="C3">
        <v>3.5</v>
      </c>
      <c r="D3">
        <f>+B3*C3</f>
        <v>367.5</v>
      </c>
    </row>
    <row r="4" spans="2:9" x14ac:dyDescent="0.3">
      <c r="B4">
        <f>254*7</f>
        <v>1778</v>
      </c>
      <c r="C4">
        <v>0.15</v>
      </c>
      <c r="D4">
        <f>+B4*C4</f>
        <v>266.7</v>
      </c>
    </row>
    <row r="5" spans="2:9" x14ac:dyDescent="0.3">
      <c r="B5">
        <v>7</v>
      </c>
      <c r="C5">
        <v>4.5</v>
      </c>
      <c r="D5">
        <f>+B5*C5</f>
        <v>31.5</v>
      </c>
    </row>
    <row r="6" spans="2:9" x14ac:dyDescent="0.3">
      <c r="B6">
        <v>10</v>
      </c>
      <c r="C6">
        <v>2.5</v>
      </c>
      <c r="D6">
        <f>+B6*C6</f>
        <v>25</v>
      </c>
    </row>
    <row r="7" spans="2:9" ht="15" thickBot="1" x14ac:dyDescent="0.35">
      <c r="B7">
        <v>1</v>
      </c>
      <c r="C7">
        <v>50</v>
      </c>
      <c r="D7">
        <f>+B7*C7</f>
        <v>50</v>
      </c>
    </row>
    <row r="8" spans="2:9" ht="16.2" thickBot="1" x14ac:dyDescent="0.35">
      <c r="D8">
        <f>SUM(D3:D7)</f>
        <v>740.7</v>
      </c>
      <c r="H8" s="182" t="s">
        <v>39</v>
      </c>
      <c r="I8" s="183"/>
    </row>
    <row r="9" spans="2:9" x14ac:dyDescent="0.3">
      <c r="H9" s="180" t="s">
        <v>33</v>
      </c>
      <c r="I9" s="181"/>
    </row>
    <row r="10" spans="2:9" x14ac:dyDescent="0.3">
      <c r="B10">
        <f>13*7</f>
        <v>91</v>
      </c>
      <c r="C10">
        <v>1.5</v>
      </c>
      <c r="D10">
        <f>+B10*C10</f>
        <v>136.5</v>
      </c>
      <c r="H10" s="6" t="s">
        <v>38</v>
      </c>
      <c r="I10" s="7" t="s">
        <v>37</v>
      </c>
    </row>
    <row r="11" spans="2:9" x14ac:dyDescent="0.3">
      <c r="B11">
        <v>7</v>
      </c>
      <c r="C11">
        <v>2.5</v>
      </c>
      <c r="D11">
        <f>+B11*C11</f>
        <v>17.5</v>
      </c>
      <c r="H11" s="8" t="s">
        <v>27</v>
      </c>
      <c r="I11" s="9">
        <v>1092.4100000000001</v>
      </c>
    </row>
    <row r="12" spans="2:9" x14ac:dyDescent="0.3">
      <c r="D12">
        <f>SUM(D10:D11)</f>
        <v>154</v>
      </c>
      <c r="H12" s="8" t="s">
        <v>29</v>
      </c>
      <c r="I12" s="9">
        <v>68.77</v>
      </c>
    </row>
    <row r="13" spans="2:9" x14ac:dyDescent="0.3">
      <c r="H13" s="8" t="s">
        <v>28</v>
      </c>
      <c r="I13" s="9">
        <v>66.349999999999994</v>
      </c>
    </row>
    <row r="14" spans="2:9" x14ac:dyDescent="0.3">
      <c r="H14" s="8" t="s">
        <v>30</v>
      </c>
      <c r="I14" s="9">
        <v>19.98</v>
      </c>
    </row>
    <row r="15" spans="2:9" x14ac:dyDescent="0.3">
      <c r="H15" s="8" t="s">
        <v>31</v>
      </c>
      <c r="I15" s="9">
        <v>69.69</v>
      </c>
    </row>
    <row r="16" spans="2:9" ht="15.6" x14ac:dyDescent="0.3">
      <c r="H16" s="10" t="s">
        <v>32</v>
      </c>
      <c r="I16" s="11">
        <f>SUM(I11:I15)</f>
        <v>1317.2</v>
      </c>
    </row>
    <row r="17" spans="4:9" x14ac:dyDescent="0.3">
      <c r="H17" s="17" t="s">
        <v>38</v>
      </c>
      <c r="I17" s="18" t="s">
        <v>37</v>
      </c>
    </row>
    <row r="18" spans="4:9" x14ac:dyDescent="0.3">
      <c r="H18" s="8" t="s">
        <v>34</v>
      </c>
      <c r="I18" s="9">
        <f>+I16</f>
        <v>1317.2</v>
      </c>
    </row>
    <row r="19" spans="4:9" x14ac:dyDescent="0.3">
      <c r="H19" s="8" t="s">
        <v>35</v>
      </c>
      <c r="I19" s="12">
        <v>4312.18</v>
      </c>
    </row>
    <row r="20" spans="4:9" ht="15" thickBot="1" x14ac:dyDescent="0.35">
      <c r="H20" s="13" t="s">
        <v>36</v>
      </c>
      <c r="I20" s="14">
        <v>1434.62</v>
      </c>
    </row>
    <row r="21" spans="4:9" ht="18.600000000000001" thickBot="1" x14ac:dyDescent="0.4">
      <c r="H21" s="15" t="s">
        <v>32</v>
      </c>
      <c r="I21" s="16">
        <f>SUM(I18:I20)</f>
        <v>7064</v>
      </c>
    </row>
    <row r="25" spans="4:9" x14ac:dyDescent="0.3">
      <c r="D25">
        <v>283</v>
      </c>
    </row>
    <row r="26" spans="4:9" x14ac:dyDescent="0.3">
      <c r="D26">
        <v>584</v>
      </c>
    </row>
    <row r="27" spans="4:9" x14ac:dyDescent="0.3">
      <c r="D27">
        <f>+D26-D25</f>
        <v>301</v>
      </c>
    </row>
    <row r="28" spans="4:9" x14ac:dyDescent="0.3">
      <c r="D28">
        <f>+D27/10</f>
        <v>30.1</v>
      </c>
    </row>
    <row r="29" spans="4:9" x14ac:dyDescent="0.3">
      <c r="D29">
        <f>10/D27</f>
        <v>3.3222591362126248E-2</v>
      </c>
    </row>
  </sheetData>
  <mergeCells count="2">
    <mergeCell ref="H9:I9"/>
    <mergeCell ref="H8:I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A4BE3-FBA8-4847-B4C2-948D1B934432}">
  <dimension ref="A2:D15"/>
  <sheetViews>
    <sheetView workbookViewId="0">
      <selection activeCell="E10" sqref="E10"/>
    </sheetView>
  </sheetViews>
  <sheetFormatPr baseColWidth="10" defaultRowHeight="14.4" x14ac:dyDescent="0.3"/>
  <cols>
    <col min="1" max="1" width="21.33203125" customWidth="1"/>
    <col min="4" max="4" width="11.88671875" bestFit="1" customWidth="1"/>
  </cols>
  <sheetData>
    <row r="2" spans="1:4" x14ac:dyDescent="0.3">
      <c r="A2" t="s">
        <v>40</v>
      </c>
      <c r="B2" s="5">
        <v>115</v>
      </c>
      <c r="C2" s="19">
        <v>8</v>
      </c>
      <c r="D2" s="19">
        <f>+B2*C2</f>
        <v>920</v>
      </c>
    </row>
    <row r="3" spans="1:4" x14ac:dyDescent="0.3">
      <c r="A3" t="s">
        <v>41</v>
      </c>
      <c r="B3" s="5">
        <v>115</v>
      </c>
      <c r="C3" s="19">
        <v>4.1739130434782608</v>
      </c>
      <c r="D3" s="19">
        <f t="shared" ref="D3:D5" si="0">+B3*C3</f>
        <v>480</v>
      </c>
    </row>
    <row r="4" spans="1:4" x14ac:dyDescent="0.3">
      <c r="A4" t="s">
        <v>42</v>
      </c>
      <c r="B4" s="5">
        <v>115</v>
      </c>
      <c r="C4" s="19">
        <v>8</v>
      </c>
      <c r="D4" s="19">
        <f t="shared" si="0"/>
        <v>920</v>
      </c>
    </row>
    <row r="5" spans="1:4" x14ac:dyDescent="0.3">
      <c r="A5" t="s">
        <v>43</v>
      </c>
      <c r="B5" s="5">
        <v>115</v>
      </c>
      <c r="C5" s="19">
        <v>6</v>
      </c>
      <c r="D5" s="19">
        <f t="shared" si="0"/>
        <v>690</v>
      </c>
    </row>
    <row r="6" spans="1:4" x14ac:dyDescent="0.3">
      <c r="D6" s="19">
        <f>SUM(D2:D5)</f>
        <v>3010</v>
      </c>
    </row>
    <row r="7" spans="1:4" x14ac:dyDescent="0.3">
      <c r="C7" s="20">
        <f>+C2+C3+C4+C5</f>
        <v>26.173913043478262</v>
      </c>
    </row>
    <row r="15" spans="1:4" x14ac:dyDescent="0.3">
      <c r="B15">
        <v>1850</v>
      </c>
      <c r="C15">
        <v>400</v>
      </c>
      <c r="D15" s="19">
        <f>+B15*C15</f>
        <v>740000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PRESUPUESTO</vt:lpstr>
      <vt:lpstr>CRONOGRAMA</vt:lpstr>
      <vt:lpstr>Hoja1</vt:lpstr>
      <vt:lpstr>Hoja2</vt:lpstr>
      <vt:lpstr>CRONOGRAMA!Área_de_impresión</vt:lpstr>
      <vt:lpstr>PRESUPUESTO!Área_de_impresión</vt:lpstr>
      <vt:lpstr>CRONOGRAMA!Títulos_a_imprimir</vt:lpstr>
      <vt:lpstr>PRESUPUESTO!Títulos_a_imprimir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Soledispa</dc:creator>
  <cp:lastModifiedBy>Freddy Barreiro</cp:lastModifiedBy>
  <cp:lastPrinted>2019-05-31T19:23:11Z</cp:lastPrinted>
  <dcterms:created xsi:type="dcterms:W3CDTF">2017-04-10T19:51:19Z</dcterms:created>
  <dcterms:modified xsi:type="dcterms:W3CDTF">2019-06-17T11:56:22Z</dcterms:modified>
</cp:coreProperties>
</file>